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D.1.4.B - vytápění" sheetId="2" r:id="rId2"/>
    <sheet name="Pokyny pro vyplnění" sheetId="3" r:id="rId3"/>
  </sheets>
  <definedNames>
    <definedName name="_xlnm.Print_Area" localSheetId="0">'Rekapitulace stavby'!$D$4:$AO$33,'Rekapitulace stavby'!$C$39:$AQ$53</definedName>
    <definedName name="_xlnm.Print_Titles" localSheetId="0">'Rekapitulace stavby'!$49:$49</definedName>
    <definedName name="_xlnm._FilterDatabase" localSheetId="1" hidden="1">'D.1.4.B - vytápění'!$C$91:$K$403</definedName>
    <definedName name="_xlnm.Print_Area" localSheetId="1">'D.1.4.B - vytápění'!$C$4:$J$36,'D.1.4.B - vytápění'!$C$42:$J$73,'D.1.4.B - vytápění'!$C$79:$K$403</definedName>
    <definedName name="_xlnm.Print_Titles" localSheetId="1">'D.1.4.B - vytápění'!$91:$91</definedName>
    <definedName name="_xlnm.Print_Area" localSheetId="2">'Pokyny pro vyplnění'!$B$2:$K$69,'Pokyny pro vyplnění'!$B$72:$K$116,'Pokyny pro vyplnění'!$B$119:$K$188,'Pokyny pro vyplnění'!$B$196:$K$216</definedName>
  </definedNames>
  <calcPr/>
</workbook>
</file>

<file path=xl/calcChain.xml><?xml version="1.0" encoding="utf-8"?>
<calcChain xmlns="http://schemas.openxmlformats.org/spreadsheetml/2006/main">
  <c i="1" r="AY52"/>
  <c r="AX52"/>
  <c i="2" r="BI402"/>
  <c r="BH402"/>
  <c r="BG402"/>
  <c r="BF402"/>
  <c r="T402"/>
  <c r="T401"/>
  <c r="R402"/>
  <c r="R401"/>
  <c r="P402"/>
  <c r="P401"/>
  <c r="BK402"/>
  <c r="BK401"/>
  <c r="J401"/>
  <c r="J402"/>
  <c r="BE402"/>
  <c r="J72"/>
  <c r="BI399"/>
  <c r="BH399"/>
  <c r="BG399"/>
  <c r="BF399"/>
  <c r="T399"/>
  <c r="T398"/>
  <c r="T397"/>
  <c r="R399"/>
  <c r="R398"/>
  <c r="R397"/>
  <c r="P399"/>
  <c r="P398"/>
  <c r="P397"/>
  <c r="BK399"/>
  <c r="BK398"/>
  <c r="J398"/>
  <c r="BK397"/>
  <c r="J397"/>
  <c r="J399"/>
  <c r="BE399"/>
  <c r="J71"/>
  <c r="J70"/>
  <c r="BI395"/>
  <c r="BH395"/>
  <c r="BG395"/>
  <c r="BF395"/>
  <c r="T395"/>
  <c r="R395"/>
  <c r="P395"/>
  <c r="BK395"/>
  <c r="J395"/>
  <c r="BE395"/>
  <c r="BI393"/>
  <c r="BH393"/>
  <c r="BG393"/>
  <c r="BF393"/>
  <c r="T393"/>
  <c r="T392"/>
  <c r="R393"/>
  <c r="R392"/>
  <c r="P393"/>
  <c r="P392"/>
  <c r="BK393"/>
  <c r="BK392"/>
  <c r="J392"/>
  <c r="J393"/>
  <c r="BE393"/>
  <c r="J69"/>
  <c r="BI390"/>
  <c r="BH390"/>
  <c r="BG390"/>
  <c r="BF390"/>
  <c r="T390"/>
  <c r="R390"/>
  <c r="P390"/>
  <c r="BK390"/>
  <c r="J390"/>
  <c r="BE390"/>
  <c r="BI388"/>
  <c r="BH388"/>
  <c r="BG388"/>
  <c r="BF388"/>
  <c r="T388"/>
  <c r="R388"/>
  <c r="P388"/>
  <c r="BK388"/>
  <c r="J388"/>
  <c r="BE388"/>
  <c r="BI386"/>
  <c r="BH386"/>
  <c r="BG386"/>
  <c r="BF386"/>
  <c r="T386"/>
  <c r="R386"/>
  <c r="P386"/>
  <c r="BK386"/>
  <c r="J386"/>
  <c r="BE386"/>
  <c r="BI384"/>
  <c r="BH384"/>
  <c r="BG384"/>
  <c r="BF384"/>
  <c r="T384"/>
  <c r="R384"/>
  <c r="P384"/>
  <c r="BK384"/>
  <c r="J384"/>
  <c r="BE384"/>
  <c r="BI382"/>
  <c r="BH382"/>
  <c r="BG382"/>
  <c r="BF382"/>
  <c r="T382"/>
  <c r="R382"/>
  <c r="P382"/>
  <c r="BK382"/>
  <c r="J382"/>
  <c r="BE382"/>
  <c r="BI380"/>
  <c r="BH380"/>
  <c r="BG380"/>
  <c r="BF380"/>
  <c r="T380"/>
  <c r="R380"/>
  <c r="P380"/>
  <c r="BK380"/>
  <c r="J380"/>
  <c r="BE380"/>
  <c r="BI378"/>
  <c r="BH378"/>
  <c r="BG378"/>
  <c r="BF378"/>
  <c r="T378"/>
  <c r="R378"/>
  <c r="P378"/>
  <c r="BK378"/>
  <c r="J378"/>
  <c r="BE378"/>
  <c r="BI376"/>
  <c r="BH376"/>
  <c r="BG376"/>
  <c r="BF376"/>
  <c r="T376"/>
  <c r="R376"/>
  <c r="P376"/>
  <c r="BK376"/>
  <c r="J376"/>
  <c r="BE376"/>
  <c r="BI374"/>
  <c r="BH374"/>
  <c r="BG374"/>
  <c r="BF374"/>
  <c r="T374"/>
  <c r="R374"/>
  <c r="P374"/>
  <c r="BK374"/>
  <c r="J374"/>
  <c r="BE374"/>
  <c r="BI372"/>
  <c r="BH372"/>
  <c r="BG372"/>
  <c r="BF372"/>
  <c r="T372"/>
  <c r="R372"/>
  <c r="P372"/>
  <c r="BK372"/>
  <c r="J372"/>
  <c r="BE372"/>
  <c r="BI370"/>
  <c r="BH370"/>
  <c r="BG370"/>
  <c r="BF370"/>
  <c r="T370"/>
  <c r="R370"/>
  <c r="P370"/>
  <c r="BK370"/>
  <c r="J370"/>
  <c r="BE370"/>
  <c r="BI368"/>
  <c r="BH368"/>
  <c r="BG368"/>
  <c r="BF368"/>
  <c r="T368"/>
  <c r="R368"/>
  <c r="P368"/>
  <c r="BK368"/>
  <c r="J368"/>
  <c r="BE368"/>
  <c r="BI366"/>
  <c r="BH366"/>
  <c r="BG366"/>
  <c r="BF366"/>
  <c r="T366"/>
  <c r="R366"/>
  <c r="P366"/>
  <c r="BK366"/>
  <c r="J366"/>
  <c r="BE366"/>
  <c r="BI364"/>
  <c r="BH364"/>
  <c r="BG364"/>
  <c r="BF364"/>
  <c r="T364"/>
  <c r="R364"/>
  <c r="P364"/>
  <c r="BK364"/>
  <c r="J364"/>
  <c r="BE364"/>
  <c r="BI362"/>
  <c r="BH362"/>
  <c r="BG362"/>
  <c r="BF362"/>
  <c r="T362"/>
  <c r="R362"/>
  <c r="P362"/>
  <c r="BK362"/>
  <c r="J362"/>
  <c r="BE362"/>
  <c r="BI360"/>
  <c r="BH360"/>
  <c r="BG360"/>
  <c r="BF360"/>
  <c r="T360"/>
  <c r="R360"/>
  <c r="P360"/>
  <c r="BK360"/>
  <c r="J360"/>
  <c r="BE360"/>
  <c r="BI358"/>
  <c r="BH358"/>
  <c r="BG358"/>
  <c r="BF358"/>
  <c r="T358"/>
  <c r="R358"/>
  <c r="P358"/>
  <c r="BK358"/>
  <c r="J358"/>
  <c r="BE358"/>
  <c r="BI356"/>
  <c r="BH356"/>
  <c r="BG356"/>
  <c r="BF356"/>
  <c r="T356"/>
  <c r="R356"/>
  <c r="P356"/>
  <c r="BK356"/>
  <c r="J356"/>
  <c r="BE356"/>
  <c r="BI354"/>
  <c r="BH354"/>
  <c r="BG354"/>
  <c r="BF354"/>
  <c r="T354"/>
  <c r="R354"/>
  <c r="P354"/>
  <c r="BK354"/>
  <c r="J354"/>
  <c r="BE354"/>
  <c r="BI352"/>
  <c r="BH352"/>
  <c r="BG352"/>
  <c r="BF352"/>
  <c r="T352"/>
  <c r="R352"/>
  <c r="P352"/>
  <c r="BK352"/>
  <c r="J352"/>
  <c r="BE352"/>
  <c r="BI350"/>
  <c r="BH350"/>
  <c r="BG350"/>
  <c r="BF350"/>
  <c r="T350"/>
  <c r="T349"/>
  <c r="R350"/>
  <c r="R349"/>
  <c r="P350"/>
  <c r="P349"/>
  <c r="BK350"/>
  <c r="BK349"/>
  <c r="J349"/>
  <c r="J350"/>
  <c r="BE350"/>
  <c r="J68"/>
  <c r="BI347"/>
  <c r="BH347"/>
  <c r="BG347"/>
  <c r="BF347"/>
  <c r="T347"/>
  <c r="R347"/>
  <c r="P347"/>
  <c r="BK347"/>
  <c r="J347"/>
  <c r="BE347"/>
  <c r="BI345"/>
  <c r="BH345"/>
  <c r="BG345"/>
  <c r="BF345"/>
  <c r="T345"/>
  <c r="R345"/>
  <c r="P345"/>
  <c r="BK345"/>
  <c r="J345"/>
  <c r="BE345"/>
  <c r="BI343"/>
  <c r="BH343"/>
  <c r="BG343"/>
  <c r="BF343"/>
  <c r="T343"/>
  <c r="R343"/>
  <c r="P343"/>
  <c r="BK343"/>
  <c r="J343"/>
  <c r="BE343"/>
  <c r="BI341"/>
  <c r="BH341"/>
  <c r="BG341"/>
  <c r="BF341"/>
  <c r="T341"/>
  <c r="R341"/>
  <c r="P341"/>
  <c r="BK341"/>
  <c r="J341"/>
  <c r="BE341"/>
  <c r="BI339"/>
  <c r="BH339"/>
  <c r="BG339"/>
  <c r="BF339"/>
  <c r="T339"/>
  <c r="R339"/>
  <c r="P339"/>
  <c r="BK339"/>
  <c r="J339"/>
  <c r="BE339"/>
  <c r="BI337"/>
  <c r="BH337"/>
  <c r="BG337"/>
  <c r="BF337"/>
  <c r="T337"/>
  <c r="R337"/>
  <c r="P337"/>
  <c r="BK337"/>
  <c r="J337"/>
  <c r="BE337"/>
  <c r="BI335"/>
  <c r="BH335"/>
  <c r="BG335"/>
  <c r="BF335"/>
  <c r="T335"/>
  <c r="R335"/>
  <c r="P335"/>
  <c r="BK335"/>
  <c r="J335"/>
  <c r="BE335"/>
  <c r="BI333"/>
  <c r="BH333"/>
  <c r="BG333"/>
  <c r="BF333"/>
  <c r="T333"/>
  <c r="R333"/>
  <c r="P333"/>
  <c r="BK333"/>
  <c r="J333"/>
  <c r="BE333"/>
  <c r="BI331"/>
  <c r="BH331"/>
  <c r="BG331"/>
  <c r="BF331"/>
  <c r="T331"/>
  <c r="R331"/>
  <c r="P331"/>
  <c r="BK331"/>
  <c r="J331"/>
  <c r="BE331"/>
  <c r="BI329"/>
  <c r="BH329"/>
  <c r="BG329"/>
  <c r="BF329"/>
  <c r="T329"/>
  <c r="R329"/>
  <c r="P329"/>
  <c r="BK329"/>
  <c r="J329"/>
  <c r="BE329"/>
  <c r="BI327"/>
  <c r="BH327"/>
  <c r="BG327"/>
  <c r="BF327"/>
  <c r="T327"/>
  <c r="R327"/>
  <c r="P327"/>
  <c r="BK327"/>
  <c r="J327"/>
  <c r="BE327"/>
  <c r="BI325"/>
  <c r="BH325"/>
  <c r="BG325"/>
  <c r="BF325"/>
  <c r="T325"/>
  <c r="R325"/>
  <c r="P325"/>
  <c r="BK325"/>
  <c r="J325"/>
  <c r="BE325"/>
  <c r="BI323"/>
  <c r="BH323"/>
  <c r="BG323"/>
  <c r="BF323"/>
  <c r="T323"/>
  <c r="R323"/>
  <c r="P323"/>
  <c r="BK323"/>
  <c r="J323"/>
  <c r="BE323"/>
  <c r="BI321"/>
  <c r="BH321"/>
  <c r="BG321"/>
  <c r="BF321"/>
  <c r="T321"/>
  <c r="R321"/>
  <c r="P321"/>
  <c r="BK321"/>
  <c r="J321"/>
  <c r="BE321"/>
  <c r="BI319"/>
  <c r="BH319"/>
  <c r="BG319"/>
  <c r="BF319"/>
  <c r="T319"/>
  <c r="R319"/>
  <c r="P319"/>
  <c r="BK319"/>
  <c r="J319"/>
  <c r="BE319"/>
  <c r="BI317"/>
  <c r="BH317"/>
  <c r="BG317"/>
  <c r="BF317"/>
  <c r="T317"/>
  <c r="R317"/>
  <c r="P317"/>
  <c r="BK317"/>
  <c r="J317"/>
  <c r="BE317"/>
  <c r="BI315"/>
  <c r="BH315"/>
  <c r="BG315"/>
  <c r="BF315"/>
  <c r="T315"/>
  <c r="R315"/>
  <c r="P315"/>
  <c r="BK315"/>
  <c r="J315"/>
  <c r="BE315"/>
  <c r="BI313"/>
  <c r="BH313"/>
  <c r="BG313"/>
  <c r="BF313"/>
  <c r="T313"/>
  <c r="R313"/>
  <c r="P313"/>
  <c r="BK313"/>
  <c r="J313"/>
  <c r="BE313"/>
  <c r="BI311"/>
  <c r="BH311"/>
  <c r="BG311"/>
  <c r="BF311"/>
  <c r="T311"/>
  <c r="R311"/>
  <c r="P311"/>
  <c r="BK311"/>
  <c r="J311"/>
  <c r="BE311"/>
  <c r="BI309"/>
  <c r="BH309"/>
  <c r="BG309"/>
  <c r="BF309"/>
  <c r="T309"/>
  <c r="R309"/>
  <c r="P309"/>
  <c r="BK309"/>
  <c r="J309"/>
  <c r="BE309"/>
  <c r="BI307"/>
  <c r="BH307"/>
  <c r="BG307"/>
  <c r="BF307"/>
  <c r="T307"/>
  <c r="R307"/>
  <c r="P307"/>
  <c r="BK307"/>
  <c r="J307"/>
  <c r="BE307"/>
  <c r="BI305"/>
  <c r="BH305"/>
  <c r="BG305"/>
  <c r="BF305"/>
  <c r="T305"/>
  <c r="R305"/>
  <c r="P305"/>
  <c r="BK305"/>
  <c r="J305"/>
  <c r="BE305"/>
  <c r="BI303"/>
  <c r="BH303"/>
  <c r="BG303"/>
  <c r="BF303"/>
  <c r="T303"/>
  <c r="R303"/>
  <c r="P303"/>
  <c r="BK303"/>
  <c r="J303"/>
  <c r="BE303"/>
  <c r="BI301"/>
  <c r="BH301"/>
  <c r="BG301"/>
  <c r="BF301"/>
  <c r="T301"/>
  <c r="R301"/>
  <c r="P301"/>
  <c r="BK301"/>
  <c r="J301"/>
  <c r="BE301"/>
  <c r="BI299"/>
  <c r="BH299"/>
  <c r="BG299"/>
  <c r="BF299"/>
  <c r="T299"/>
  <c r="R299"/>
  <c r="P299"/>
  <c r="BK299"/>
  <c r="J299"/>
  <c r="BE299"/>
  <c r="BI297"/>
  <c r="BH297"/>
  <c r="BG297"/>
  <c r="BF297"/>
  <c r="T297"/>
  <c r="R297"/>
  <c r="P297"/>
  <c r="BK297"/>
  <c r="J297"/>
  <c r="BE297"/>
  <c r="BI295"/>
  <c r="BH295"/>
  <c r="BG295"/>
  <c r="BF295"/>
  <c r="T295"/>
  <c r="R295"/>
  <c r="P295"/>
  <c r="BK295"/>
  <c r="J295"/>
  <c r="BE295"/>
  <c r="BI293"/>
  <c r="BH293"/>
  <c r="BG293"/>
  <c r="BF293"/>
  <c r="T293"/>
  <c r="R293"/>
  <c r="P293"/>
  <c r="BK293"/>
  <c r="J293"/>
  <c r="BE293"/>
  <c r="BI291"/>
  <c r="BH291"/>
  <c r="BG291"/>
  <c r="BF291"/>
  <c r="T291"/>
  <c r="R291"/>
  <c r="P291"/>
  <c r="BK291"/>
  <c r="J291"/>
  <c r="BE291"/>
  <c r="BI289"/>
  <c r="BH289"/>
  <c r="BG289"/>
  <c r="BF289"/>
  <c r="T289"/>
  <c r="R289"/>
  <c r="P289"/>
  <c r="BK289"/>
  <c r="J289"/>
  <c r="BE289"/>
  <c r="BI287"/>
  <c r="BH287"/>
  <c r="BG287"/>
  <c r="BF287"/>
  <c r="T287"/>
  <c r="R287"/>
  <c r="P287"/>
  <c r="BK287"/>
  <c r="J287"/>
  <c r="BE287"/>
  <c r="BI285"/>
  <c r="BH285"/>
  <c r="BG285"/>
  <c r="BF285"/>
  <c r="T285"/>
  <c r="R285"/>
  <c r="P285"/>
  <c r="BK285"/>
  <c r="J285"/>
  <c r="BE285"/>
  <c r="BI283"/>
  <c r="BH283"/>
  <c r="BG283"/>
  <c r="BF283"/>
  <c r="T283"/>
  <c r="R283"/>
  <c r="P283"/>
  <c r="BK283"/>
  <c r="J283"/>
  <c r="BE283"/>
  <c r="BI281"/>
  <c r="BH281"/>
  <c r="BG281"/>
  <c r="BF281"/>
  <c r="T281"/>
  <c r="T280"/>
  <c r="R281"/>
  <c r="R280"/>
  <c r="P281"/>
  <c r="P280"/>
  <c r="BK281"/>
  <c r="BK280"/>
  <c r="J280"/>
  <c r="J281"/>
  <c r="BE281"/>
  <c r="J67"/>
  <c r="BI278"/>
  <c r="BH278"/>
  <c r="BG278"/>
  <c r="BF278"/>
  <c r="T278"/>
  <c r="R278"/>
  <c r="P278"/>
  <c r="BK278"/>
  <c r="J278"/>
  <c r="BE278"/>
  <c r="BI276"/>
  <c r="BH276"/>
  <c r="BG276"/>
  <c r="BF276"/>
  <c r="T276"/>
  <c r="R276"/>
  <c r="P276"/>
  <c r="BK276"/>
  <c r="J276"/>
  <c r="BE276"/>
  <c r="BI274"/>
  <c r="BH274"/>
  <c r="BG274"/>
  <c r="BF274"/>
  <c r="T274"/>
  <c r="R274"/>
  <c r="P274"/>
  <c r="BK274"/>
  <c r="J274"/>
  <c r="BE274"/>
  <c r="BI272"/>
  <c r="BH272"/>
  <c r="BG272"/>
  <c r="BF272"/>
  <c r="T272"/>
  <c r="R272"/>
  <c r="P272"/>
  <c r="BK272"/>
  <c r="J272"/>
  <c r="BE272"/>
  <c r="BI270"/>
  <c r="BH270"/>
  <c r="BG270"/>
  <c r="BF270"/>
  <c r="T270"/>
  <c r="R270"/>
  <c r="P270"/>
  <c r="BK270"/>
  <c r="J270"/>
  <c r="BE270"/>
  <c r="BI268"/>
  <c r="BH268"/>
  <c r="BG268"/>
  <c r="BF268"/>
  <c r="T268"/>
  <c r="R268"/>
  <c r="P268"/>
  <c r="BK268"/>
  <c r="J268"/>
  <c r="BE268"/>
  <c r="BI266"/>
  <c r="BH266"/>
  <c r="BG266"/>
  <c r="BF266"/>
  <c r="T266"/>
  <c r="R266"/>
  <c r="P266"/>
  <c r="BK266"/>
  <c r="J266"/>
  <c r="BE266"/>
  <c r="BI264"/>
  <c r="BH264"/>
  <c r="BG264"/>
  <c r="BF264"/>
  <c r="T264"/>
  <c r="R264"/>
  <c r="P264"/>
  <c r="BK264"/>
  <c r="J264"/>
  <c r="BE264"/>
  <c r="BI262"/>
  <c r="BH262"/>
  <c r="BG262"/>
  <c r="BF262"/>
  <c r="T262"/>
  <c r="R262"/>
  <c r="P262"/>
  <c r="BK262"/>
  <c r="J262"/>
  <c r="BE262"/>
  <c r="BI260"/>
  <c r="BH260"/>
  <c r="BG260"/>
  <c r="BF260"/>
  <c r="T260"/>
  <c r="R260"/>
  <c r="P260"/>
  <c r="BK260"/>
  <c r="J260"/>
  <c r="BE260"/>
  <c r="BI258"/>
  <c r="BH258"/>
  <c r="BG258"/>
  <c r="BF258"/>
  <c r="T258"/>
  <c r="R258"/>
  <c r="P258"/>
  <c r="BK258"/>
  <c r="J258"/>
  <c r="BE258"/>
  <c r="BI256"/>
  <c r="BH256"/>
  <c r="BG256"/>
  <c r="BF256"/>
  <c r="T256"/>
  <c r="R256"/>
  <c r="P256"/>
  <c r="BK256"/>
  <c r="J256"/>
  <c r="BE256"/>
  <c r="BI254"/>
  <c r="BH254"/>
  <c r="BG254"/>
  <c r="BF254"/>
  <c r="T254"/>
  <c r="R254"/>
  <c r="P254"/>
  <c r="BK254"/>
  <c r="J254"/>
  <c r="BE254"/>
  <c r="BI252"/>
  <c r="BH252"/>
  <c r="BG252"/>
  <c r="BF252"/>
  <c r="T252"/>
  <c r="R252"/>
  <c r="P252"/>
  <c r="BK252"/>
  <c r="J252"/>
  <c r="BE252"/>
  <c r="BI250"/>
  <c r="BH250"/>
  <c r="BG250"/>
  <c r="BF250"/>
  <c r="T250"/>
  <c r="R250"/>
  <c r="P250"/>
  <c r="BK250"/>
  <c r="J250"/>
  <c r="BE250"/>
  <c r="BI248"/>
  <c r="BH248"/>
  <c r="BG248"/>
  <c r="BF248"/>
  <c r="T248"/>
  <c r="R248"/>
  <c r="P248"/>
  <c r="BK248"/>
  <c r="J248"/>
  <c r="BE248"/>
  <c r="BI246"/>
  <c r="BH246"/>
  <c r="BG246"/>
  <c r="BF246"/>
  <c r="T246"/>
  <c r="R246"/>
  <c r="P246"/>
  <c r="BK246"/>
  <c r="J246"/>
  <c r="BE246"/>
  <c r="BI244"/>
  <c r="BH244"/>
  <c r="BG244"/>
  <c r="BF244"/>
  <c r="T244"/>
  <c r="R244"/>
  <c r="P244"/>
  <c r="BK244"/>
  <c r="J244"/>
  <c r="BE244"/>
  <c r="BI242"/>
  <c r="BH242"/>
  <c r="BG242"/>
  <c r="BF242"/>
  <c r="T242"/>
  <c r="R242"/>
  <c r="P242"/>
  <c r="BK242"/>
  <c r="J242"/>
  <c r="BE242"/>
  <c r="BI240"/>
  <c r="BH240"/>
  <c r="BG240"/>
  <c r="BF240"/>
  <c r="T240"/>
  <c r="R240"/>
  <c r="P240"/>
  <c r="BK240"/>
  <c r="J240"/>
  <c r="BE240"/>
  <c r="BI238"/>
  <c r="BH238"/>
  <c r="BG238"/>
  <c r="BF238"/>
  <c r="T238"/>
  <c r="T237"/>
  <c r="R238"/>
  <c r="R237"/>
  <c r="P238"/>
  <c r="P237"/>
  <c r="BK238"/>
  <c r="BK237"/>
  <c r="J237"/>
  <c r="J238"/>
  <c r="BE238"/>
  <c r="J66"/>
  <c r="BI235"/>
  <c r="BH235"/>
  <c r="BG235"/>
  <c r="BF235"/>
  <c r="T235"/>
  <c r="R235"/>
  <c r="P235"/>
  <c r="BK235"/>
  <c r="J235"/>
  <c r="BE235"/>
  <c r="BI233"/>
  <c r="BH233"/>
  <c r="BG233"/>
  <c r="BF233"/>
  <c r="T233"/>
  <c r="R233"/>
  <c r="P233"/>
  <c r="BK233"/>
  <c r="J233"/>
  <c r="BE233"/>
  <c r="BI231"/>
  <c r="BH231"/>
  <c r="BG231"/>
  <c r="BF231"/>
  <c r="T231"/>
  <c r="R231"/>
  <c r="P231"/>
  <c r="BK231"/>
  <c r="J231"/>
  <c r="BE231"/>
  <c r="BI229"/>
  <c r="BH229"/>
  <c r="BG229"/>
  <c r="BF229"/>
  <c r="T229"/>
  <c r="R229"/>
  <c r="P229"/>
  <c r="BK229"/>
  <c r="J229"/>
  <c r="BE229"/>
  <c r="BI227"/>
  <c r="BH227"/>
  <c r="BG227"/>
  <c r="BF227"/>
  <c r="T227"/>
  <c r="R227"/>
  <c r="P227"/>
  <c r="BK227"/>
  <c r="J227"/>
  <c r="BE227"/>
  <c r="BI225"/>
  <c r="BH225"/>
  <c r="BG225"/>
  <c r="BF225"/>
  <c r="T225"/>
  <c r="R225"/>
  <c r="P225"/>
  <c r="BK225"/>
  <c r="J225"/>
  <c r="BE225"/>
  <c r="BI223"/>
  <c r="BH223"/>
  <c r="BG223"/>
  <c r="BF223"/>
  <c r="T223"/>
  <c r="R223"/>
  <c r="P223"/>
  <c r="BK223"/>
  <c r="J223"/>
  <c r="BE223"/>
  <c r="BI221"/>
  <c r="BH221"/>
  <c r="BG221"/>
  <c r="BF221"/>
  <c r="T221"/>
  <c r="R221"/>
  <c r="P221"/>
  <c r="BK221"/>
  <c r="J221"/>
  <c r="BE221"/>
  <c r="BI219"/>
  <c r="BH219"/>
  <c r="BG219"/>
  <c r="BF219"/>
  <c r="T219"/>
  <c r="R219"/>
  <c r="P219"/>
  <c r="BK219"/>
  <c r="J219"/>
  <c r="BE219"/>
  <c r="BI217"/>
  <c r="BH217"/>
  <c r="BG217"/>
  <c r="BF217"/>
  <c r="T217"/>
  <c r="R217"/>
  <c r="P217"/>
  <c r="BK217"/>
  <c r="J217"/>
  <c r="BE217"/>
  <c r="BI214"/>
  <c r="BH214"/>
  <c r="BG214"/>
  <c r="BF214"/>
  <c r="T214"/>
  <c r="R214"/>
  <c r="P214"/>
  <c r="BK214"/>
  <c r="J214"/>
  <c r="BE214"/>
  <c r="BI211"/>
  <c r="BH211"/>
  <c r="BG211"/>
  <c r="BF211"/>
  <c r="T211"/>
  <c r="R211"/>
  <c r="P211"/>
  <c r="BK211"/>
  <c r="J211"/>
  <c r="BE211"/>
  <c r="BI208"/>
  <c r="BH208"/>
  <c r="BG208"/>
  <c r="BF208"/>
  <c r="T208"/>
  <c r="R208"/>
  <c r="P208"/>
  <c r="BK208"/>
  <c r="J208"/>
  <c r="BE208"/>
  <c r="BI206"/>
  <c r="BH206"/>
  <c r="BG206"/>
  <c r="BF206"/>
  <c r="T206"/>
  <c r="R206"/>
  <c r="P206"/>
  <c r="BK206"/>
  <c r="J206"/>
  <c r="BE206"/>
  <c r="BI204"/>
  <c r="BH204"/>
  <c r="BG204"/>
  <c r="BF204"/>
  <c r="T204"/>
  <c r="R204"/>
  <c r="P204"/>
  <c r="BK204"/>
  <c r="J204"/>
  <c r="BE204"/>
  <c r="BI202"/>
  <c r="BH202"/>
  <c r="BG202"/>
  <c r="BF202"/>
  <c r="T202"/>
  <c r="R202"/>
  <c r="P202"/>
  <c r="BK202"/>
  <c r="J202"/>
  <c r="BE202"/>
  <c r="BI200"/>
  <c r="BH200"/>
  <c r="BG200"/>
  <c r="BF200"/>
  <c r="T200"/>
  <c r="R200"/>
  <c r="P200"/>
  <c r="BK200"/>
  <c r="J200"/>
  <c r="BE200"/>
  <c r="BI198"/>
  <c r="BH198"/>
  <c r="BG198"/>
  <c r="BF198"/>
  <c r="T198"/>
  <c r="R198"/>
  <c r="P198"/>
  <c r="BK198"/>
  <c r="J198"/>
  <c r="BE198"/>
  <c r="BI196"/>
  <c r="BH196"/>
  <c r="BG196"/>
  <c r="BF196"/>
  <c r="T196"/>
  <c r="R196"/>
  <c r="P196"/>
  <c r="BK196"/>
  <c r="J196"/>
  <c r="BE196"/>
  <c r="BI194"/>
  <c r="BH194"/>
  <c r="BG194"/>
  <c r="BF194"/>
  <c r="T194"/>
  <c r="R194"/>
  <c r="P194"/>
  <c r="BK194"/>
  <c r="J194"/>
  <c r="BE194"/>
  <c r="BI192"/>
  <c r="BH192"/>
  <c r="BG192"/>
  <c r="BF192"/>
  <c r="T192"/>
  <c r="R192"/>
  <c r="P192"/>
  <c r="BK192"/>
  <c r="J192"/>
  <c r="BE192"/>
  <c r="BI190"/>
  <c r="BH190"/>
  <c r="BG190"/>
  <c r="BF190"/>
  <c r="T190"/>
  <c r="T189"/>
  <c r="R190"/>
  <c r="R189"/>
  <c r="P190"/>
  <c r="P189"/>
  <c r="BK190"/>
  <c r="BK189"/>
  <c r="J189"/>
  <c r="J190"/>
  <c r="BE190"/>
  <c r="J65"/>
  <c r="BI187"/>
  <c r="BH187"/>
  <c r="BG187"/>
  <c r="BF187"/>
  <c r="T187"/>
  <c r="R187"/>
  <c r="P187"/>
  <c r="BK187"/>
  <c r="J187"/>
  <c r="BE187"/>
  <c r="BI185"/>
  <c r="BH185"/>
  <c r="BG185"/>
  <c r="BF185"/>
  <c r="T185"/>
  <c r="R185"/>
  <c r="P185"/>
  <c r="BK185"/>
  <c r="J185"/>
  <c r="BE185"/>
  <c r="BI183"/>
  <c r="BH183"/>
  <c r="BG183"/>
  <c r="BF183"/>
  <c r="T183"/>
  <c r="T182"/>
  <c r="R183"/>
  <c r="R182"/>
  <c r="P183"/>
  <c r="P182"/>
  <c r="BK183"/>
  <c r="BK182"/>
  <c r="J182"/>
  <c r="J183"/>
  <c r="BE183"/>
  <c r="J64"/>
  <c r="BI180"/>
  <c r="BH180"/>
  <c r="BG180"/>
  <c r="BF180"/>
  <c r="T180"/>
  <c r="T179"/>
  <c r="R180"/>
  <c r="R179"/>
  <c r="P180"/>
  <c r="P179"/>
  <c r="BK180"/>
  <c r="BK179"/>
  <c r="J179"/>
  <c r="J180"/>
  <c r="BE180"/>
  <c r="J63"/>
  <c r="BI177"/>
  <c r="BH177"/>
  <c r="BG177"/>
  <c r="BF177"/>
  <c r="T177"/>
  <c r="R177"/>
  <c r="P177"/>
  <c r="BK177"/>
  <c r="J177"/>
  <c r="BE177"/>
  <c r="BI175"/>
  <c r="BH175"/>
  <c r="BG175"/>
  <c r="BF175"/>
  <c r="T175"/>
  <c r="R175"/>
  <c r="P175"/>
  <c r="BK175"/>
  <c r="J175"/>
  <c r="BE175"/>
  <c r="BI173"/>
  <c r="BH173"/>
  <c r="BG173"/>
  <c r="BF173"/>
  <c r="T173"/>
  <c r="R173"/>
  <c r="P173"/>
  <c r="BK173"/>
  <c r="J173"/>
  <c r="BE173"/>
  <c r="BI171"/>
  <c r="BH171"/>
  <c r="BG171"/>
  <c r="BF171"/>
  <c r="T171"/>
  <c r="R171"/>
  <c r="P171"/>
  <c r="BK171"/>
  <c r="J171"/>
  <c r="BE171"/>
  <c r="BI169"/>
  <c r="BH169"/>
  <c r="BG169"/>
  <c r="BF169"/>
  <c r="T169"/>
  <c r="R169"/>
  <c r="P169"/>
  <c r="BK169"/>
  <c r="J169"/>
  <c r="BE169"/>
  <c r="BI167"/>
  <c r="BH167"/>
  <c r="BG167"/>
  <c r="BF167"/>
  <c r="T167"/>
  <c r="R167"/>
  <c r="P167"/>
  <c r="BK167"/>
  <c r="J167"/>
  <c r="BE167"/>
  <c r="BI165"/>
  <c r="BH165"/>
  <c r="BG165"/>
  <c r="BF165"/>
  <c r="T165"/>
  <c r="R165"/>
  <c r="P165"/>
  <c r="BK165"/>
  <c r="J165"/>
  <c r="BE165"/>
  <c r="BI163"/>
  <c r="BH163"/>
  <c r="BG163"/>
  <c r="BF163"/>
  <c r="T163"/>
  <c r="R163"/>
  <c r="P163"/>
  <c r="BK163"/>
  <c r="J163"/>
  <c r="BE163"/>
  <c r="BI161"/>
  <c r="BH161"/>
  <c r="BG161"/>
  <c r="BF161"/>
  <c r="T161"/>
  <c r="R161"/>
  <c r="P161"/>
  <c r="BK161"/>
  <c r="J161"/>
  <c r="BE161"/>
  <c r="BI159"/>
  <c r="BH159"/>
  <c r="BG159"/>
  <c r="BF159"/>
  <c r="T159"/>
  <c r="R159"/>
  <c r="P159"/>
  <c r="BK159"/>
  <c r="J159"/>
  <c r="BE159"/>
  <c r="BI157"/>
  <c r="BH157"/>
  <c r="BG157"/>
  <c r="BF157"/>
  <c r="T157"/>
  <c r="T156"/>
  <c r="T155"/>
  <c r="R157"/>
  <c r="R156"/>
  <c r="R155"/>
  <c r="P157"/>
  <c r="P156"/>
  <c r="P155"/>
  <c r="BK157"/>
  <c r="BK156"/>
  <c r="J156"/>
  <c r="BK155"/>
  <c r="J155"/>
  <c r="J157"/>
  <c r="BE157"/>
  <c r="J62"/>
  <c r="J61"/>
  <c r="BI153"/>
  <c r="BH153"/>
  <c r="BG153"/>
  <c r="BF153"/>
  <c r="T153"/>
  <c r="R153"/>
  <c r="P153"/>
  <c r="BK153"/>
  <c r="J153"/>
  <c r="BE153"/>
  <c r="BI151"/>
  <c r="BH151"/>
  <c r="BG151"/>
  <c r="BF151"/>
  <c r="T151"/>
  <c r="T150"/>
  <c r="R151"/>
  <c r="R150"/>
  <c r="P151"/>
  <c r="P150"/>
  <c r="BK151"/>
  <c r="BK150"/>
  <c r="J150"/>
  <c r="J151"/>
  <c r="BE151"/>
  <c r="J60"/>
  <c r="BI147"/>
  <c r="BH147"/>
  <c r="BG147"/>
  <c r="BF147"/>
  <c r="T147"/>
  <c r="T146"/>
  <c r="R147"/>
  <c r="R146"/>
  <c r="P147"/>
  <c r="P146"/>
  <c r="BK147"/>
  <c r="BK146"/>
  <c r="J146"/>
  <c r="J147"/>
  <c r="BE147"/>
  <c r="J59"/>
  <c r="BI142"/>
  <c r="BH142"/>
  <c r="BG142"/>
  <c r="BF142"/>
  <c r="T142"/>
  <c r="R142"/>
  <c r="P142"/>
  <c r="BK142"/>
  <c r="J142"/>
  <c r="BE142"/>
  <c r="BI139"/>
  <c r="BH139"/>
  <c r="BG139"/>
  <c r="BF139"/>
  <c r="T139"/>
  <c r="R139"/>
  <c r="P139"/>
  <c r="BK139"/>
  <c r="J139"/>
  <c r="BE139"/>
  <c r="BI136"/>
  <c r="BH136"/>
  <c r="BG136"/>
  <c r="BF136"/>
  <c r="T136"/>
  <c r="R136"/>
  <c r="P136"/>
  <c r="BK136"/>
  <c r="J136"/>
  <c r="BE136"/>
  <c r="BI132"/>
  <c r="BH132"/>
  <c r="BG132"/>
  <c r="BF132"/>
  <c r="T132"/>
  <c r="R132"/>
  <c r="P132"/>
  <c r="BK132"/>
  <c r="J132"/>
  <c r="BE132"/>
  <c r="BI129"/>
  <c r="BH129"/>
  <c r="BG129"/>
  <c r="BF129"/>
  <c r="T129"/>
  <c r="R129"/>
  <c r="P129"/>
  <c r="BK129"/>
  <c r="J129"/>
  <c r="BE129"/>
  <c r="BI122"/>
  <c r="BH122"/>
  <c r="BG122"/>
  <c r="BF122"/>
  <c r="T122"/>
  <c r="R122"/>
  <c r="P122"/>
  <c r="BK122"/>
  <c r="J122"/>
  <c r="BE122"/>
  <c r="BI118"/>
  <c r="BH118"/>
  <c r="BG118"/>
  <c r="BF118"/>
  <c r="T118"/>
  <c r="R118"/>
  <c r="P118"/>
  <c r="BK118"/>
  <c r="J118"/>
  <c r="BE118"/>
  <c r="BI114"/>
  <c r="BH114"/>
  <c r="BG114"/>
  <c r="BF114"/>
  <c r="T114"/>
  <c r="R114"/>
  <c r="P114"/>
  <c r="BK114"/>
  <c r="J114"/>
  <c r="BE114"/>
  <c r="BI107"/>
  <c r="BH107"/>
  <c r="BG107"/>
  <c r="BF107"/>
  <c r="T107"/>
  <c r="R107"/>
  <c r="P107"/>
  <c r="BK107"/>
  <c r="J107"/>
  <c r="BE107"/>
  <c r="BI103"/>
  <c r="BH103"/>
  <c r="BG103"/>
  <c r="BF103"/>
  <c r="T103"/>
  <c r="R103"/>
  <c r="P103"/>
  <c r="BK103"/>
  <c r="J103"/>
  <c r="BE103"/>
  <c r="BI98"/>
  <c r="BH98"/>
  <c r="BG98"/>
  <c r="BF98"/>
  <c r="T98"/>
  <c r="R98"/>
  <c r="P98"/>
  <c r="BK98"/>
  <c r="J98"/>
  <c r="BE98"/>
  <c r="BI95"/>
  <c r="F34"/>
  <c i="1" r="BD52"/>
  <c i="2" r="BH95"/>
  <c r="F33"/>
  <c i="1" r="BC52"/>
  <c i="2" r="BG95"/>
  <c r="F32"/>
  <c i="1" r="BB52"/>
  <c i="2" r="BF95"/>
  <c r="J31"/>
  <c i="1" r="AW52"/>
  <c i="2" r="F31"/>
  <c i="1" r="BA52"/>
  <c i="2" r="T95"/>
  <c r="T94"/>
  <c r="T93"/>
  <c r="T92"/>
  <c r="R95"/>
  <c r="R94"/>
  <c r="R93"/>
  <c r="R92"/>
  <c r="P95"/>
  <c r="P94"/>
  <c r="P93"/>
  <c r="P92"/>
  <c i="1" r="AU52"/>
  <c i="2" r="BK95"/>
  <c r="BK94"/>
  <c r="J94"/>
  <c r="BK93"/>
  <c r="J93"/>
  <c r="BK92"/>
  <c r="J92"/>
  <c r="J56"/>
  <c r="J27"/>
  <c i="1" r="AG52"/>
  <c i="2" r="J95"/>
  <c r="BE95"/>
  <c r="J30"/>
  <c i="1" r="AV52"/>
  <c i="2" r="F30"/>
  <c i="1" r="AZ52"/>
  <c i="2" r="J58"/>
  <c r="J57"/>
  <c r="J88"/>
  <c r="F88"/>
  <c r="F86"/>
  <c r="E84"/>
  <c r="J51"/>
  <c r="F51"/>
  <c r="F49"/>
  <c r="E47"/>
  <c r="J36"/>
  <c r="J18"/>
  <c r="E18"/>
  <c r="F89"/>
  <c r="F52"/>
  <c r="J17"/>
  <c r="J12"/>
  <c r="J86"/>
  <c r="J49"/>
  <c r="E7"/>
  <c r="E82"/>
  <c r="E45"/>
  <c i="1" r="BD51"/>
  <c r="W30"/>
  <c r="BC51"/>
  <c r="W29"/>
  <c r="BB51"/>
  <c r="W28"/>
  <c r="BA51"/>
  <c r="W27"/>
  <c r="AZ51"/>
  <c r="W26"/>
  <c r="AY51"/>
  <c r="AX51"/>
  <c r="AW51"/>
  <c r="AK27"/>
  <c r="AV51"/>
  <c r="AK26"/>
  <c r="AU51"/>
  <c r="AT51"/>
  <c r="AS51"/>
  <c r="AG51"/>
  <c r="AK23"/>
  <c r="AT52"/>
  <c r="AN52"/>
  <c r="AN51"/>
  <c r="L47"/>
  <c r="AM46"/>
  <c r="L46"/>
  <c r="AM44"/>
  <c r="L44"/>
  <c r="L42"/>
  <c r="L41"/>
  <c r="AK32"/>
</calcChain>
</file>

<file path=xl/sharedStrings.xml><?xml version="1.0" encoding="utf-8"?>
<sst xmlns="http://schemas.openxmlformats.org/spreadsheetml/2006/main">
  <si>
    <t>Export VZ</t>
  </si>
  <si>
    <t>List obsahuje:</t>
  </si>
  <si>
    <t>1) Rekapitulace stavby</t>
  </si>
  <si>
    <t>2) Rekapitulace objektů stavby a soupisů prací</t>
  </si>
  <si>
    <t>3.0</t>
  </si>
  <si>
    <t/>
  </si>
  <si>
    <t>False</t>
  </si>
  <si>
    <t>{2889f77e-c3e1-42e7-87d6-77beaca3940d}</t>
  </si>
  <si>
    <t xml:space="preserve">&gt;&gt;  skryté sloupce  &lt;&lt;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</si>
  <si>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</si>
  <si>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</si>
  <si>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</si>
  <si>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</si>
  <si>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</si>
  <si>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</si>
  <si>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</si>
  <si>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</si>
  <si>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A2018266_2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</si>
  <si>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</si>
  <si>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</si>
  <si>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STAVEBNÍ ÚPRAVY A PŘÍSTAVBA OBJEKTU ul. Švermova č.p.100</t>
  </si>
  <si>
    <t>KSO:</t>
  </si>
  <si>
    <t>CC-CZ:</t>
  </si>
  <si>
    <t>Místo:</t>
  </si>
  <si>
    <t>p.p.č. 35, 32/1 a 34/1 k.ú. Ostašov u Liberce</t>
  </si>
  <si>
    <t>Datum:</t>
  </si>
  <si>
    <t>3. 9. 2018</t>
  </si>
  <si>
    <t>Zadavatel:</t>
  </si>
  <si>
    <t>IČ:</t>
  </si>
  <si>
    <t xml:space="preserve">Statutární město Liberec </t>
  </si>
  <si>
    <t>DIČ:</t>
  </si>
  <si>
    <t>Uchazeč:</t>
  </si>
  <si>
    <t>Vyplň údaj</t>
  </si>
  <si>
    <t>Projektant:</t>
  </si>
  <si>
    <t>FS Vision, s.r.o., EnergySim s.r.o.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</si>
  <si>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</si>
  <si>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</si>
  <si>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</si>
  <si>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</si>
  <si>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</si>
  <si>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</si>
  <si>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</si>
  <si>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</si>
  <si>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</si>
  <si>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</si>
  <si>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</si>
  <si>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</si>
  <si>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</si>
  <si>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</si>
  <si>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</si>
  <si>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</si>
  <si>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</si>
  <si>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</si>
  <si>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</si>
  <si>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</si>
  <si>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</si>
  <si>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</si>
  <si>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</si>
  <si>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</si>
  <si>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</si>
  <si>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</si>
  <si>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</si>
  <si>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</si>
  <si>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</si>
  <si>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</si>
  <si>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</si>
  <si>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</si>
  <si>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</si>
  <si>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</si>
  <si>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</si>
  <si>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</si>
  <si>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</si>
  <si>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</si>
  <si>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</si>
  <si>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</si>
  <si>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</si>
  <si>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D.1.4.B</t>
  </si>
  <si>
    <t>vytápění</t>
  </si>
  <si>
    <t>STA</t>
  </si>
  <si>
    <t>1</t>
  </si>
  <si>
    <t>{92e6534f-1b5f-4870-9800-8f2dd68efdbf}</t>
  </si>
  <si>
    <t>2</t>
  </si>
  <si>
    <t>1) Krycí list soupisu</t>
  </si>
  <si>
    <t>2) Rekapitulace</t>
  </si>
  <si>
    <t>3) Soupis prací</t>
  </si>
  <si>
    <t>Zpět na list:</t>
  </si>
  <si>
    <t>Rekapitulace stavby</t>
  </si>
  <si>
    <t>f1</t>
  </si>
  <si>
    <t>1,76</t>
  </si>
  <si>
    <t>f2</t>
  </si>
  <si>
    <t>7,92</t>
  </si>
  <si>
    <t>KRYCÍ LIST SOUPISU</t>
  </si>
  <si>
    <t>f3</t>
  </si>
  <si>
    <t>18,48</t>
  </si>
  <si>
    <t>f30</t>
  </si>
  <si>
    <t>28,16</t>
  </si>
  <si>
    <t>f4</t>
  </si>
  <si>
    <t>9,68</t>
  </si>
  <si>
    <t>Objekt:</t>
  </si>
  <si>
    <t>D.1.4.B - vytápění</t>
  </si>
  <si>
    <t xml:space="preserve">"Zpracováno dle metodiky ÚRS s maximálním zatříděním položek (popisu činností) dle Třídníku stavebních konstrukcí a prací. Položky, které databáze neobsahuje, oceněny dle brutto ceníků příslušných dodavatelů.  Jsou-li ve výkazu výměr uvedeny odkazy na firmy, názvy nebo specifická označení výrobků apod., jsou takové odkazy pouze informativní a slouží pouze pro určení technické úrovně a provozních parametrů. Z zhotoviteli umožňují v souladu s §182, zákona č. 134/2016 Sb. o veřejných zakázkách použít i jiných kvalitativně a technicky obdobných zařízení, která mají podobnou nebo minimálně stejnou kvalitu, účinnost a výkon, parametry použití, ev. hlučnost (která bezpodmínečně splňuje platné hygienické normy).   Celková množství u jednotlivých položek (kusy, metry) byla odměřena a sečtena ručně a digitálně z výkresů." 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</si>
  <si>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</si>
  <si>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</si>
  <si>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</si>
  <si>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</si>
  <si>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</si>
  <si>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</si>
  <si>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1 - Zemní práce</t>
  </si>
  <si>
    <t xml:space="preserve">    4 - Vodorovné konstrukce</t>
  </si>
  <si>
    <t xml:space="preserve">    9 - Ostatní konstrukce a práce, bourání</t>
  </si>
  <si>
    <t>PSV - Práce a dodávky PSV</t>
  </si>
  <si>
    <t xml:space="preserve">    713 - Izolace tepelné</t>
  </si>
  <si>
    <t xml:space="preserve">    727 - Vytápění - požární ochrana</t>
  </si>
  <si>
    <t xml:space="preserve">    731 - Ústřední vytápění - kotelny</t>
  </si>
  <si>
    <t xml:space="preserve">    732 - Ústřední vytápění - strojovny</t>
  </si>
  <si>
    <t xml:space="preserve">    733 - Ústřední vytápění - rozvodné potrubí</t>
  </si>
  <si>
    <t xml:space="preserve">    734 - Ústřední vytápění - armatury</t>
  </si>
  <si>
    <t xml:space="preserve">    735 - Ústřední vytápění - otopná tělesa</t>
  </si>
  <si>
    <t>HZS - Hodinové zúčtovací sazby</t>
  </si>
  <si>
    <t>VRN - Vedlejší rozpočtové náklady</t>
  </si>
  <si>
    <t xml:space="preserve">    VRN4 - Inženýrská činnost</t>
  </si>
  <si>
    <t xml:space="preserve">    VRN9 - Ostatní náklady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</si>
  <si>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</si>
  <si>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</si>
  <si>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</si>
  <si>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</si>
  <si>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</si>
  <si>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</si>
  <si>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</si>
  <si>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</si>
  <si>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</si>
  <si>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</si>
  <si>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</si>
  <si>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</si>
  <si>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</si>
  <si>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</si>
  <si>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</si>
  <si>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</si>
  <si>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</si>
  <si>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Zemní práce</t>
  </si>
  <si>
    <t>K</t>
  </si>
  <si>
    <t>132201202</t>
  </si>
  <si>
    <t>Hloubení rýh š do 2000 mm v hornině tř. 3 objemu do 1000 m3</t>
  </si>
  <si>
    <t>m3</t>
  </si>
  <si>
    <t>CS ÚRS 2018 01</t>
  </si>
  <si>
    <t>4</t>
  </si>
  <si>
    <t>-727473303</t>
  </si>
  <si>
    <t>PP</t>
  </si>
  <si>
    <t xml:space="preserve">Hloubení zapažených i nezapažených rýh šířky přes 600 do 2 000 mm  s urovnáním dna do předepsaného profilu a spádu v hornině tř. 3 přes 100 do 1 000 m3</t>
  </si>
  <si>
    <t>VV</t>
  </si>
  <si>
    <t>22*0,8*1,6</t>
  </si>
  <si>
    <t>132201209</t>
  </si>
  <si>
    <t>Příplatek za lepivost k hloubení rýh š do 2000 mm v hornině tř. 3</t>
  </si>
  <si>
    <t>-2091831896</t>
  </si>
  <si>
    <t xml:space="preserve">Hloubení zapažených i nezapažených rýh šířky přes 600 do 2 000 mm  s urovnáním dna do předepsaného profilu a spádu v hornině tř. 3 Příplatek k cenám za lepivost horniny tř. 3</t>
  </si>
  <si>
    <t>30% z výkopku</t>
  </si>
  <si>
    <t>28,16*0,3 'Přepočtené koeficientem množství</t>
  </si>
  <si>
    <t>3</t>
  </si>
  <si>
    <t>161101101</t>
  </si>
  <si>
    <t>Svislé přemístění výkopku z horniny tř. 1 až 4 hl výkopu do 2,5 m</t>
  </si>
  <si>
    <t>659512635</t>
  </si>
  <si>
    <t xml:space="preserve">Svislé přemístění výkopku  bez naložení do dopravní nádoby avšak s vyprázdněním dopravní nádoby na hromadu nebo do dopravního prostředku z horniny tř. 1 až 4, při hloubce výkopu přes 1 do 2,5 m</t>
  </si>
  <si>
    <t>vytěžená zemina</t>
  </si>
  <si>
    <t>162301101</t>
  </si>
  <si>
    <t>Vodorovné přemístění do 500 m výkopku/sypaniny z horniny tř. 1 až 4</t>
  </si>
  <si>
    <t>223725980</t>
  </si>
  <si>
    <t xml:space="preserve">Vodorovné přemístění výkopku nebo sypaniny po suchu  na obvyklém dopravním prostředku, bez naložení výkopku, avšak se složením bez rozhrnutí z horniny tř. 1 až 4 na vzdálenost přes 50 do 500 m</t>
  </si>
  <si>
    <t>zemina ponechaná na zásyp</t>
  </si>
  <si>
    <t>zemina zpět na zásyp</t>
  </si>
  <si>
    <t>Součet</t>
  </si>
  <si>
    <t>5</t>
  </si>
  <si>
    <t>162701105</t>
  </si>
  <si>
    <t>Vodorovné přemístění do 10000 m výkopku/sypaniny z horniny tř. 1 až 4</t>
  </si>
  <si>
    <t>1698802278</t>
  </si>
  <si>
    <t xml:space="preserve">Vodorovné přemístění výkopku nebo sypaniny po suchu  na obvyklém dopravním prostředku, bez naložení výkopku, avšak se složením bez rozhrnutí z horniny tř. 1 až 4 na vzdálenost přes 9 000 do 10 000 m</t>
  </si>
  <si>
    <t>odvoz na skládku</t>
  </si>
  <si>
    <t>f30-f3</t>
  </si>
  <si>
    <t>6</t>
  </si>
  <si>
    <t>162701109</t>
  </si>
  <si>
    <t>Příplatek k vodorovnému přemístění výkopku/sypaniny z horniny tř. 1 až 4 ZKD 1000 m přes 10000 m</t>
  </si>
  <si>
    <t>-710622173</t>
  </si>
  <si>
    <t xml:space="preserve">Vodorovné přemístění výkopku nebo sypaniny po suchu  na obvyklém dopravním prostředku, bez naložení výkopku, avšak se složením bez rozhrnutí z horniny tř. 1 až 4 na vzdálenost Příplatek k ceně za každých dalších i započatých 1 000 m</t>
  </si>
  <si>
    <t>9,68*20 'Přepočtené koeficientem množství</t>
  </si>
  <si>
    <t>7</t>
  </si>
  <si>
    <t>167101102</t>
  </si>
  <si>
    <t>Nakládání výkopku z hornin tř. 1 až 4 přes 100 m3</t>
  </si>
  <si>
    <t>-1267015848</t>
  </si>
  <si>
    <t xml:space="preserve">Nakládání, skládání a překládání neulehlého výkopku nebo sypaniny  nakládání, množství přes 100 m3, z hornin tř. 1 až 4</t>
  </si>
  <si>
    <t>na skládku</t>
  </si>
  <si>
    <t>na zásyp</t>
  </si>
  <si>
    <t>8</t>
  </si>
  <si>
    <t>171201201</t>
  </si>
  <si>
    <t>Uložení sypaniny na skládky</t>
  </si>
  <si>
    <t>-1753304833</t>
  </si>
  <si>
    <t xml:space="preserve">Uložení sypaniny  na skládky</t>
  </si>
  <si>
    <t>9</t>
  </si>
  <si>
    <t>171201211</t>
  </si>
  <si>
    <t>Poplatek za uložení stavebního odpadu - zeminy a kameniva na skládce</t>
  </si>
  <si>
    <t>t</t>
  </si>
  <si>
    <t>-1486721569</t>
  </si>
  <si>
    <t>Poplatek za uložení stavebního odpadu na skládce (skládkovné) zeminy a kameniva zatříděného do Katalogu odpadů pod kódem 170 504</t>
  </si>
  <si>
    <t>9,68*2 'Přepočtené koeficientem množství</t>
  </si>
  <si>
    <t>10</t>
  </si>
  <si>
    <t>174101101</t>
  </si>
  <si>
    <t>Zásyp jam, šachet rýh nebo kolem objektů sypaninou se zhutněním</t>
  </si>
  <si>
    <t>1615400139</t>
  </si>
  <si>
    <t xml:space="preserve">Zásyp sypaninou z jakékoliv horniny  s uložením výkopku ve vrstvách se zhutněním jam, šachet, rýh nebo kolem objektů v těchto vykopávkách</t>
  </si>
  <si>
    <t>f30-f1-f2</t>
  </si>
  <si>
    <t>11</t>
  </si>
  <si>
    <t>175151101</t>
  </si>
  <si>
    <t>Obsypání potrubí strojně sypaninou bez prohození, uloženou do 3 m</t>
  </si>
  <si>
    <t>73776219</t>
  </si>
  <si>
    <t>Obsypání potrubí strojně sypaninou z vhodných hornin tř. 1 až 4 nebo materiálem připraveným podél výkopu ve vzdálenosti do 3 m od jeho kraje, pro jakoukoliv hloubku výkopu a míru zhutnění bez prohození sypaniny</t>
  </si>
  <si>
    <t>22*0,8*0,45</t>
  </si>
  <si>
    <t>12</t>
  </si>
  <si>
    <t>M</t>
  </si>
  <si>
    <t>58337303</t>
  </si>
  <si>
    <t>štěrkopísek frakce 0-8</t>
  </si>
  <si>
    <t>1040642616</t>
  </si>
  <si>
    <t>7,92*2 'Přepočtené koeficientem množství</t>
  </si>
  <si>
    <t>Vodorovné konstrukce</t>
  </si>
  <si>
    <t>13</t>
  </si>
  <si>
    <t>451573111</t>
  </si>
  <si>
    <t>Lože pod potrubí otevřený výkop ze štěrkopísku</t>
  </si>
  <si>
    <t>-507562652</t>
  </si>
  <si>
    <t>Lože pod potrubí, stoky a drobné objekty v otevřeném výkopu z písku a štěrkopísku do 63 mm</t>
  </si>
  <si>
    <t>22*0,8*0,1</t>
  </si>
  <si>
    <t>Ostatní konstrukce a práce, bourání</t>
  </si>
  <si>
    <t>14</t>
  </si>
  <si>
    <t>977151R01</t>
  </si>
  <si>
    <t xml:space="preserve">Vyvrtání stavebního prostupu Ø 125mm délky 600mm </t>
  </si>
  <si>
    <t>kus</t>
  </si>
  <si>
    <t>-1920313079</t>
  </si>
  <si>
    <t>Vyvrtání stavebního prostupu Ø 125mm délky 600mm vč. vypěnění a 2x ocelové chráničky pro potrubí Cu40x1,5mm</t>
  </si>
  <si>
    <t>977151R02</t>
  </si>
  <si>
    <t>Těsné kruhové těsnění do vyvrtaného stavebního otvoru Ø 125mm</t>
  </si>
  <si>
    <t>-1886279786</t>
  </si>
  <si>
    <t>Těsné kruhové těsnění do vyvrtaného stavebního otvoru Ø 125mm, těsnění má 2 otvory pro Cu40x1,5mm; šířka těsnění 30mm; těsnost do 2,5 bar</t>
  </si>
  <si>
    <t>PSV</t>
  </si>
  <si>
    <t>Práce a dodávky PSV</t>
  </si>
  <si>
    <t>713</t>
  </si>
  <si>
    <t>Izolace tepelné</t>
  </si>
  <si>
    <t>16</t>
  </si>
  <si>
    <t>713463131</t>
  </si>
  <si>
    <t>Montáž izolace tepelné potrubí potrubními pouzdry bez úpravy slepenými 1x tl izolace do 25 mm</t>
  </si>
  <si>
    <t>m</t>
  </si>
  <si>
    <t>1052157232</t>
  </si>
  <si>
    <t xml:space="preserve">Montáž izolace tepelné potrubí a ohybů tvarovkami nebo deskami  potrubními pouzdry bez povrchové úpravy (izolační materiál ve specifikaci) přilepenými v příčných a podélných spojích izolace potrubí jednovrstvá, tloušťky izolace do 25 mm</t>
  </si>
  <si>
    <t>17</t>
  </si>
  <si>
    <t>28377096</t>
  </si>
  <si>
    <t>izolace tepelná potrubí z pěnového polyetylenu 15 x 20 mm</t>
  </si>
  <si>
    <t>32</t>
  </si>
  <si>
    <t>-792900795</t>
  </si>
  <si>
    <t>18</t>
  </si>
  <si>
    <t>28377106</t>
  </si>
  <si>
    <t>izolace tepelná potrubí z pěnového polyetylenu 18 x 20 mm</t>
  </si>
  <si>
    <t>840502040</t>
  </si>
  <si>
    <t>19</t>
  </si>
  <si>
    <t>28377045</t>
  </si>
  <si>
    <t>izolace tepelná potrubí z pěnového polyetylenu 22 x 20 mm</t>
  </si>
  <si>
    <t>1830662578</t>
  </si>
  <si>
    <t>20</t>
  </si>
  <si>
    <t>28377048</t>
  </si>
  <si>
    <t>izolace tepelná potrubí z pěnového polyetylenu 28 x 20 mm</t>
  </si>
  <si>
    <t>739133470</t>
  </si>
  <si>
    <t>28377053</t>
  </si>
  <si>
    <t>izolace tepelná potrubí z pěnového polyetylenu 32 x 20 mm</t>
  </si>
  <si>
    <t>940220662</t>
  </si>
  <si>
    <t>22</t>
  </si>
  <si>
    <t>713463211</t>
  </si>
  <si>
    <t>Montáž izolace tepelné potrubí potrubními pouzdry s Al fólií staženými Al páskou 1x D do 50 mm</t>
  </si>
  <si>
    <t>745453698</t>
  </si>
  <si>
    <t xml:space="preserve">Montáž izolace tepelné potrubí a ohybů tvarovkami nebo deskami  potrubními pouzdry s povrchovou úpravou hliníkovou fólií (izolační materiál ve specifikaci) přelepenými samolepící hliníkovou páskou potrubí jednovrstvá D do 50 mm</t>
  </si>
  <si>
    <t>23</t>
  </si>
  <si>
    <t>63154573</t>
  </si>
  <si>
    <t>pouzdro izolační potrubní s jednostrannou Al fólií max. 250/100 °C 42/40 mm</t>
  </si>
  <si>
    <t>-568671054</t>
  </si>
  <si>
    <t>24</t>
  </si>
  <si>
    <t>63154605</t>
  </si>
  <si>
    <t>pouzdro izolační potrubní s jednostrannou Al fólií max. 250/100 °C 60/50 mm</t>
  </si>
  <si>
    <t>1935963710</t>
  </si>
  <si>
    <t>25</t>
  </si>
  <si>
    <t>998713102</t>
  </si>
  <si>
    <t>Přesun hmot tonážní pro izolace tepelné v objektech v do 12 m</t>
  </si>
  <si>
    <t>559423925</t>
  </si>
  <si>
    <t>Přesun hmot pro izolace tepelné stanovený z hmotnosti přesunovaného materiálu vodorovná dopravní vzdálenost do 50 m v objektech výšky přes 6 m do 12 m</t>
  </si>
  <si>
    <t>26</t>
  </si>
  <si>
    <t>998713181</t>
  </si>
  <si>
    <t>Příplatek k přesunu hmot tonážní 713 prováděný bez použití mechanizace</t>
  </si>
  <si>
    <t>-1940377187</t>
  </si>
  <si>
    <t>Přesun hmot pro izolace tepelné stanovený z hmotnosti přesunovaného materiálu Příplatek k cenám za přesun prováděný bez použití mechanizace pro jakoukoliv výšku objektu</t>
  </si>
  <si>
    <t>727</t>
  </si>
  <si>
    <t>Vytápění - požární ochrana</t>
  </si>
  <si>
    <t>27</t>
  </si>
  <si>
    <t>727111R01</t>
  </si>
  <si>
    <t>Provedení požárních ucpávek, manžety, tmel</t>
  </si>
  <si>
    <t>-1500895125</t>
  </si>
  <si>
    <t>731</t>
  </si>
  <si>
    <t>Ústřední vytápění - kotelny</t>
  </si>
  <si>
    <t>28</t>
  </si>
  <si>
    <t>731251121</t>
  </si>
  <si>
    <t>Kotel ocelový elektrický závěsný přímotopný o výkonu 30 kW</t>
  </si>
  <si>
    <t>1624963871</t>
  </si>
  <si>
    <t>Kotle ocelové teplovodní elektrické závěsné přímotopné 30,0 kW</t>
  </si>
  <si>
    <t>29</t>
  </si>
  <si>
    <t>998731102</t>
  </si>
  <si>
    <t>Přesun hmot tonážní pro kotelny v objektech v do 12 m</t>
  </si>
  <si>
    <t>-1672026947</t>
  </si>
  <si>
    <t xml:space="preserve">Přesun hmot pro kotelny  stanovený z hmotnosti přesunovaného materiálu vodorovná dopravní vzdálenost do 50 m v objektech výšky přes 6 do 12 m</t>
  </si>
  <si>
    <t>30</t>
  </si>
  <si>
    <t>998731181</t>
  </si>
  <si>
    <t>Příplatek k přesunu hmot tonážní 731 prováděný bez použití mechanizace</t>
  </si>
  <si>
    <t>438105768</t>
  </si>
  <si>
    <t xml:space="preserve">Přesun hmot pro kotelny  stanovený z hmotnosti přesunovaného materiálu Příplatek k cenám za přesun prováděný bez použití mechanizace pro jakoukoliv výšku objektu</t>
  </si>
  <si>
    <t>732</t>
  </si>
  <si>
    <t>Ústřední vytápění - strojovny</t>
  </si>
  <si>
    <t>31</t>
  </si>
  <si>
    <t>732111R01</t>
  </si>
  <si>
    <t>Tělesa rozdělovačů a sběračů DN 100 z trub ocelových bezešvých</t>
  </si>
  <si>
    <t>-884110718</t>
  </si>
  <si>
    <t>Rozdělovače a sběrače tělesa rozdělovačů a sběračů z ocelových trub bezešvých DN 100</t>
  </si>
  <si>
    <t>732111R02</t>
  </si>
  <si>
    <t>Tělesa rozdělovačů a sběračů DN 125 z trub ocelových bezešvých</t>
  </si>
  <si>
    <t>-805383234</t>
  </si>
  <si>
    <t>Rozdělovače a sběrače tělesa rozdělovačů a sběračů z ocelových trub bezešvých DN 125</t>
  </si>
  <si>
    <t>33</t>
  </si>
  <si>
    <t>732111312</t>
  </si>
  <si>
    <t>Trubková hrdla rozdělovačů a sběračů bez přírub DN 20</t>
  </si>
  <si>
    <t>1089305062</t>
  </si>
  <si>
    <t>Rozdělovače a sběrače trubková hrdla rozdělovačů a sběračů bez přírub DN 20</t>
  </si>
  <si>
    <t>34</t>
  </si>
  <si>
    <t>732111314</t>
  </si>
  <si>
    <t>Trubková hrdla rozdělovačů a sběračů bez přírub DN 25</t>
  </si>
  <si>
    <t>1707169464</t>
  </si>
  <si>
    <t>Rozdělovače a sběrače trubková hrdla rozdělovačů a sběračů bez přírub DN 25</t>
  </si>
  <si>
    <t>35</t>
  </si>
  <si>
    <t>732111316</t>
  </si>
  <si>
    <t>Trubková hrdla rozdělovačů a sběračů bez přírub DN 40</t>
  </si>
  <si>
    <t>1987510154</t>
  </si>
  <si>
    <t>Rozdělovače a sběrače trubková hrdla rozdělovačů a sběračů bez přírub DN 40</t>
  </si>
  <si>
    <t>36</t>
  </si>
  <si>
    <t>732111318</t>
  </si>
  <si>
    <t>Trubková hrdla rozdělovačů a sběračů bez přírub DN 50</t>
  </si>
  <si>
    <t>205815802</t>
  </si>
  <si>
    <t>Rozdělovače a sběrače trubková hrdla rozdělovačů a sběračů bez přírub DN 50</t>
  </si>
  <si>
    <t>37</t>
  </si>
  <si>
    <t>732331617</t>
  </si>
  <si>
    <t>Nádoba tlaková expanzní s membránou závitové připojení PN 0,6 o objemu 80 l</t>
  </si>
  <si>
    <t>1842287410</t>
  </si>
  <si>
    <t>Nádoby expanzní tlakové s membránou bez pojistného ventilu se závitovým připojením PN 0,6 o objemu 80 l</t>
  </si>
  <si>
    <t>38</t>
  </si>
  <si>
    <t>732331621</t>
  </si>
  <si>
    <t>Nádoba tlaková expanzní s membránou závitové připojení PN 0,6 o objemu 200 l</t>
  </si>
  <si>
    <t>911693137</t>
  </si>
  <si>
    <t>Nádoby expanzní tlakové s membránou bez pojistného ventilu se závitovým připojením PN 0,6 o objemu 200 l</t>
  </si>
  <si>
    <t>39</t>
  </si>
  <si>
    <t>732331778</t>
  </si>
  <si>
    <t>Příslušenství k expanzním nádobám bezpečnostní uzávěr G 1 k měření tlaku</t>
  </si>
  <si>
    <t>4639263</t>
  </si>
  <si>
    <t>Nádoby expanzní tlakové příslušenství k expanzním nádobám bezpečnostní uzávěr k měření tlaku G 1</t>
  </si>
  <si>
    <t>40</t>
  </si>
  <si>
    <t>732421401</t>
  </si>
  <si>
    <t>Čerpadlo teplovodní mokroběžné závitové oběhové DN 25 výtlak do 4,0 m průtok 2,0 m3/h pro vytápění</t>
  </si>
  <si>
    <t>255026577</t>
  </si>
  <si>
    <t>Čerpadla teplovodní závitová mokroběžná oběhová pro teplovodní vytápění (elektronicky řízená) PN 10, do 110°C DN přípojky/dopravní výška H (m) - čerpací výkon Q (m3/h) DN 25 / do 4,0 m / 2,0 m3/h</t>
  </si>
  <si>
    <t>P</t>
  </si>
  <si>
    <t>Poznámka k položce:
čerpadlo Č2, Č4, Č6, Č7 A Č8</t>
  </si>
  <si>
    <t>41</t>
  </si>
  <si>
    <t>732421406</t>
  </si>
  <si>
    <t>Čerpadlo teplovodní mokroběžné závitové oběhové DN 25 výtlak do 4,0 m průtok 5,7 m3/h pro vytápění</t>
  </si>
  <si>
    <t>-31128829</t>
  </si>
  <si>
    <t>Čerpadla teplovodní závitová mokroběžná oběhová pro teplovodní vytápění (elektronicky řízená) PN 10, do 110°C DN přípojky/dopravní výška H (m) - čerpací výkon Q (m3/h) DN 25 / do 4,0 m / 5,7 m3/h</t>
  </si>
  <si>
    <t>Poznámka k položce:
čerpadlo ČP2, Č1 a Č3</t>
  </si>
  <si>
    <t>42</t>
  </si>
  <si>
    <t>732421415</t>
  </si>
  <si>
    <t>Čerpadlo teplovodní mokroběžné závitové oběhové DN 25 výtlak do 6,0 m průtok 4,5 m3/h pro vytápění</t>
  </si>
  <si>
    <t>-587664010</t>
  </si>
  <si>
    <t>Čerpadla teplovodní závitová mokroběžná oběhová pro teplovodní vytápění (elektronicky řízená) PN 10, do 110°C DN přípojky/dopravní výška H (m) - čerpací výkon Q (m3/h) DN 25 / do 6,0 m / 4,5 m3/h</t>
  </si>
  <si>
    <t xml:space="preserve">Poznámka k položce:
čerpadlo  2xČP1</t>
  </si>
  <si>
    <t>43</t>
  </si>
  <si>
    <t>732522R01</t>
  </si>
  <si>
    <t>Tepelné čerpadlo vzduch/voda kompaktní venkovní jednotka; topný výkon/příkon 21,68 kW/7,1 kW</t>
  </si>
  <si>
    <t>862698637</t>
  </si>
  <si>
    <t xml:space="preserve">Tepelná čerpadla vzduch/voda; kompaktní venkovní jednotka; jmenovitý topný výkon při A-7/W35 (EN 14511) je 21,68 kW ± 10%; jmenovitý příkon při A-7/W35 (EN 14511) je 7,1 kW ± 10%; COP při A-7/W35 (EN 14511) je ± 10%; maximální hladina akustického výkonu 67 dB(A)
</t>
  </si>
  <si>
    <t>44</t>
  </si>
  <si>
    <t>732522R02</t>
  </si>
  <si>
    <t>Pancéřová hadice pro napojení TČ vč. izolace; rozměr G2; délka 1000mm</t>
  </si>
  <si>
    <t>838620651</t>
  </si>
  <si>
    <t>45</t>
  </si>
  <si>
    <t>732522R03</t>
  </si>
  <si>
    <t>Měření hlučnosti TČ</t>
  </si>
  <si>
    <t>-1610368031</t>
  </si>
  <si>
    <t>46</t>
  </si>
  <si>
    <t>732522R04</t>
  </si>
  <si>
    <t>Základ pod čerpadlo, vč. odvodu kondenzátu - provedení výkopu, štěrkového podloží a betonové desky</t>
  </si>
  <si>
    <t>1483090861</t>
  </si>
  <si>
    <t>47</t>
  </si>
  <si>
    <t>732525174</t>
  </si>
  <si>
    <t>Akumulační zásobník topné vody o objemu 500 l</t>
  </si>
  <si>
    <t>-1273612871</t>
  </si>
  <si>
    <t xml:space="preserve">Tepelná čerpadla akumulační zásobníky topné vody o objemu 500 l; materiál ocel; průměr 600mm, výška 1965mm; izolace nádoby 80mm
</t>
  </si>
  <si>
    <t>48</t>
  </si>
  <si>
    <t>73252517R</t>
  </si>
  <si>
    <t>Akumulační zásobník topné vody o objemu 1200 l</t>
  </si>
  <si>
    <t>-561444981</t>
  </si>
  <si>
    <t xml:space="preserve">Tepelná čerpadla akumulační zásobníky topné vody o objemu 1200 l; materiál ocel; průměr 900mm, výška 1882mm; izolace nádoby 100mm
</t>
  </si>
  <si>
    <t>49</t>
  </si>
  <si>
    <t>7325251R2</t>
  </si>
  <si>
    <t>Elektrická patrona, výkon 9 kW</t>
  </si>
  <si>
    <t>106213478</t>
  </si>
  <si>
    <t xml:space="preserve">Elektrická patrona do nádrže o průměru 900mm, výkon 9 kW
</t>
  </si>
  <si>
    <t>50</t>
  </si>
  <si>
    <t>7325251R3</t>
  </si>
  <si>
    <t>Elektrická patrona, výkon 12 kW</t>
  </si>
  <si>
    <t>-449354864</t>
  </si>
  <si>
    <t xml:space="preserve">Elektrická patrona do nádrže o průměru 600mm, výkon 12 kW
</t>
  </si>
  <si>
    <t>51</t>
  </si>
  <si>
    <t>998732102</t>
  </si>
  <si>
    <t>Přesun hmot tonážní pro strojovny v objektech v do 12 m</t>
  </si>
  <si>
    <t>511654167</t>
  </si>
  <si>
    <t xml:space="preserve">Přesun hmot pro strojovny  stanovený z hmotnosti přesunovaného materiálu vodorovná dopravní vzdálenost do 50 m v objektech výšky přes 6 do 12 m</t>
  </si>
  <si>
    <t>52</t>
  </si>
  <si>
    <t>998732181</t>
  </si>
  <si>
    <t>Příplatek k přesunu hmot tonážní 732 prováděný bez použití mechanizace</t>
  </si>
  <si>
    <t>716142934</t>
  </si>
  <si>
    <t xml:space="preserve">Přesun hmot pro strojovny  stanovený z hmotnosti přesunovaného materiálu Příplatek k cenám za přesun prováděný bez použití mechanizace pro jakoukoliv výšku objektu</t>
  </si>
  <si>
    <t>733</t>
  </si>
  <si>
    <t>Ústřední vytápění - rozvodné potrubí</t>
  </si>
  <si>
    <t>53</t>
  </si>
  <si>
    <t>733111328</t>
  </si>
  <si>
    <t>Potrubí ocel závitové svařované běžné nízkotlaké nebo středotlaké DN 50</t>
  </si>
  <si>
    <t>-149564205</t>
  </si>
  <si>
    <t xml:space="preserve">Potrubí z trubek ocelových závitových  svařovaných běžných nízkotlakých a středotlakých DN 50; v ceně uvažováno s prořezem.
</t>
  </si>
  <si>
    <t>54</t>
  </si>
  <si>
    <t>733190108</t>
  </si>
  <si>
    <t>Zkouška těsnosti potrubí ocelové závitové do DN 50</t>
  </si>
  <si>
    <t>2029691975</t>
  </si>
  <si>
    <t xml:space="preserve">Zkoušky těsnosti potrubí, manžety prostupové z trubek ocelových  zkoušky těsnosti potrubí (za provozu) z trubek ocelových závitových DN 40 do 50</t>
  </si>
  <si>
    <t>55</t>
  </si>
  <si>
    <t>733223202</t>
  </si>
  <si>
    <t>Potrubí měděné tvrdé spojované tvrdým pájením D 15x1</t>
  </si>
  <si>
    <t>1179964394</t>
  </si>
  <si>
    <t>Potrubí z trubek měděných tvrdých spojovaných tvrdým pájením Ø 15/1</t>
  </si>
  <si>
    <t>56</t>
  </si>
  <si>
    <t>733223205</t>
  </si>
  <si>
    <t>Potrubí měděné tvrdé spojované tvrdým pájením D 28x1,5</t>
  </si>
  <si>
    <t>-1166922159</t>
  </si>
  <si>
    <t>Potrubí z trubek měděných tvrdých spojovaných tvrdým pájením Ø 28/1,5</t>
  </si>
  <si>
    <t>57</t>
  </si>
  <si>
    <t>733223207</t>
  </si>
  <si>
    <t>Potrubí měděné tvrdé spojované tvrdým pájením D 42x1,5</t>
  </si>
  <si>
    <t>-538654050</t>
  </si>
  <si>
    <t>Potrubí z trubek měděných tvrdých spojovaných tvrdým pájením Ø 42/1,5</t>
  </si>
  <si>
    <t>58</t>
  </si>
  <si>
    <t>733231R01</t>
  </si>
  <si>
    <t>Otopný kabel na potrubí</t>
  </si>
  <si>
    <t>-412889435</t>
  </si>
  <si>
    <t>Otopný kabel na potrubí, samoregulační</t>
  </si>
  <si>
    <t>59</t>
  </si>
  <si>
    <t>733291101</t>
  </si>
  <si>
    <t>Zkouška těsnosti potrubí měděné do D 35x1,5</t>
  </si>
  <si>
    <t>-1082049417</t>
  </si>
  <si>
    <t xml:space="preserve">Zkoušky těsnosti potrubí z trubek měděných  Ø do 35/1,5</t>
  </si>
  <si>
    <t>60</t>
  </si>
  <si>
    <t>733291102</t>
  </si>
  <si>
    <t>Zkouška těsnosti potrubí měděné do D 64x2</t>
  </si>
  <si>
    <t>-1163659416</t>
  </si>
  <si>
    <t xml:space="preserve">Zkoušky těsnosti potrubí z trubek měděných  Ø přes 35/1,5 do 64/2,0</t>
  </si>
  <si>
    <t>61</t>
  </si>
  <si>
    <t>733291902</t>
  </si>
  <si>
    <t>Propojení potrubí měděného při opravě D 15x1 mm</t>
  </si>
  <si>
    <t>2107468056</t>
  </si>
  <si>
    <t xml:space="preserve">Opravy rozvodů potrubí z trubek měděných  propojení potrubí Ø 15/1</t>
  </si>
  <si>
    <t>62</t>
  </si>
  <si>
    <t>733291905</t>
  </si>
  <si>
    <t>Propojení potrubí měděného při opravě D 28x1,5 mm</t>
  </si>
  <si>
    <t>1007127994</t>
  </si>
  <si>
    <t xml:space="preserve">Opravy rozvodů potrubí z trubek měděných  propojení potrubí Ø 28/1,5</t>
  </si>
  <si>
    <t>63</t>
  </si>
  <si>
    <t>733293905</t>
  </si>
  <si>
    <t>Vsazení odbočky na potrubí měděné o rozměru D 28x1,5 mm</t>
  </si>
  <si>
    <t>773132784</t>
  </si>
  <si>
    <t xml:space="preserve">Opravy rozvodů potrubí z trubek měděných  vsazení odbočky na stávající potrubí o rozměrech Ø 28/1,5</t>
  </si>
  <si>
    <t>64</t>
  </si>
  <si>
    <t>733322211</t>
  </si>
  <si>
    <t>Potrubí plastové z PE-X spojované kovovou objímkou D 16x2,2</t>
  </si>
  <si>
    <t>-549056887</t>
  </si>
  <si>
    <t>Potrubí z trubek plastových ze zesíťovaného polyethylenu PE – X spojovaných mechanicky násuvnou objímkou kovovou běžné Ø 16/2,2</t>
  </si>
  <si>
    <t>65</t>
  </si>
  <si>
    <t>733322212</t>
  </si>
  <si>
    <t>Potrubí plastové z PE-X spojované kovovou objímkou D 20x2,8</t>
  </si>
  <si>
    <t>-767052792</t>
  </si>
  <si>
    <t>Potrubí z trubek plastových ze zesíťovaného polyethylenu PE – X spojovaných mechanicky násuvnou objímkou kovovou běžné Ø 20/2,8</t>
  </si>
  <si>
    <t>66</t>
  </si>
  <si>
    <t>733322213</t>
  </si>
  <si>
    <t>Potrubí plastové z PE-X spojované kovovou objímkou D 25x3,5</t>
  </si>
  <si>
    <t>792222988</t>
  </si>
  <si>
    <t>Potrubí z trubek plastových ze zesíťovaného polyethylenu PE – X spojovaných mechanicky násuvnou objímkou kovovou běžné Ø 25/3,5</t>
  </si>
  <si>
    <t>67</t>
  </si>
  <si>
    <t>733322214</t>
  </si>
  <si>
    <t>Potrubí plastové z PE-X spojované kovovou objímkou D 32x4,4</t>
  </si>
  <si>
    <t>122867194</t>
  </si>
  <si>
    <t>Potrubí z trubek plastových ze zesíťovaného polyethylenu PE – X spojovaných mechanicky násuvnou objímkou kovovou běžné Ø 32/4,4</t>
  </si>
  <si>
    <t>68</t>
  </si>
  <si>
    <t>733322215</t>
  </si>
  <si>
    <t>Potrubí plastové z PE-X spojované kovovou objímkou D 40x5,2</t>
  </si>
  <si>
    <t>1861920319</t>
  </si>
  <si>
    <t>Potrubí z trubek plastových ze zesíťovaného polyethylenu PE – X spojovaných mechanicky násuvnou objímkou kovovou běžné Ø 40/5,2</t>
  </si>
  <si>
    <t>69</t>
  </si>
  <si>
    <t>733391101</t>
  </si>
  <si>
    <t>Zkouška těsnosti potrubí plastové do D 32x3,0</t>
  </si>
  <si>
    <t>-404978187</t>
  </si>
  <si>
    <t>Zkoušky těsnosti potrubí z trubek plastových Ø do 32/3,0</t>
  </si>
  <si>
    <t>70</t>
  </si>
  <si>
    <t>733391102</t>
  </si>
  <si>
    <t>Zkouška těsnosti potrubí plastové do D 50x4,6</t>
  </si>
  <si>
    <t>-609968706</t>
  </si>
  <si>
    <t>Zkoušky těsnosti potrubí z trubek plastových Ø přes 32/3,0 do 50/4,6</t>
  </si>
  <si>
    <t>71</t>
  </si>
  <si>
    <t>733391R01</t>
  </si>
  <si>
    <t>Propláchnutí celého otopného systému ve staré budově</t>
  </si>
  <si>
    <t>-571828553</t>
  </si>
  <si>
    <t>72</t>
  </si>
  <si>
    <t>998733102</t>
  </si>
  <si>
    <t>Přesun hmot tonážní pro rozvody potrubí v objektech v do 12 m</t>
  </si>
  <si>
    <t>1992136643</t>
  </si>
  <si>
    <t xml:space="preserve">Přesun hmot pro rozvody potrubí  stanovený z hmotnosti přesunovaného materiálu vodorovná dopravní vzdálenost do 50 m v objektech výšky přes 6 do 12 m</t>
  </si>
  <si>
    <t>73</t>
  </si>
  <si>
    <t>998733181</t>
  </si>
  <si>
    <t>Příplatek k přesunu hmot tonážní 733 prováděný bez použití mechanizace</t>
  </si>
  <si>
    <t>1216930061</t>
  </si>
  <si>
    <t xml:space="preserve">Přesun hmot pro rozvody potrubí  stanovený z hmotnosti přesunovaného materiálu Příplatek k cenám za přesun prováděný bez použití mechanizace pro jakoukoliv výšku objektu</t>
  </si>
  <si>
    <t>734</t>
  </si>
  <si>
    <t>Ústřední vytápění - armatury</t>
  </si>
  <si>
    <t>74</t>
  </si>
  <si>
    <t>734193113</t>
  </si>
  <si>
    <t>Klapka mezipřírubová uzavírací DN 40 PN 16 do 120°C disk tvárná litina</t>
  </si>
  <si>
    <t>-83737627</t>
  </si>
  <si>
    <t>Ostatní přírubové armatury klapky mezipřírubové uzavírací PN 16 do 120°C disk tvárná litina DN 40</t>
  </si>
  <si>
    <t>75</t>
  </si>
  <si>
    <t>734193114</t>
  </si>
  <si>
    <t>Klapka mezipřírubová uzavírací DN 50 PN 16 do 120°C disk tvárná litina</t>
  </si>
  <si>
    <t>8634434</t>
  </si>
  <si>
    <t>Ostatní přírubové armatury klapky mezipřírubové uzavírací PN 16 do 120°C disk tvárná litina DN 50</t>
  </si>
  <si>
    <t>76</t>
  </si>
  <si>
    <t>734211120</t>
  </si>
  <si>
    <t>Ventil závitový odvzdušňovací G 1/2 PN 14 do 120°C automatický</t>
  </si>
  <si>
    <t>1338711135</t>
  </si>
  <si>
    <t>Ventily odvzdušňovací závitové automatické PN 14 do 120°C G 1/2</t>
  </si>
  <si>
    <t>77</t>
  </si>
  <si>
    <t>734220100</t>
  </si>
  <si>
    <t>Ventil závitový regulační přímý G 1/2 PN 20 do 100°C vyvažovací</t>
  </si>
  <si>
    <t>1962677650</t>
  </si>
  <si>
    <t>Ventily regulační závitové vyvažovací přímé PN 20 do 100°C G 1/2</t>
  </si>
  <si>
    <t>78</t>
  </si>
  <si>
    <t>734220101</t>
  </si>
  <si>
    <t>Ventil závitový regulační přímý G 3/4 PN 20 do 100°C vyvažovací</t>
  </si>
  <si>
    <t>1627974534</t>
  </si>
  <si>
    <t>Ventily regulační závitové vyvažovací přímé PN 20 do 100°C G 3/4</t>
  </si>
  <si>
    <t>79</t>
  </si>
  <si>
    <t>734220102</t>
  </si>
  <si>
    <t>Ventil závitový regulační přímý G 1 PN 20 do 100°C vyvažovací</t>
  </si>
  <si>
    <t>734004127</t>
  </si>
  <si>
    <t>Ventily regulační závitové vyvažovací přímé PN 20 do 100°C G 1</t>
  </si>
  <si>
    <t>80</t>
  </si>
  <si>
    <t>734220103</t>
  </si>
  <si>
    <t>Ventil závitový regulační přímý G 5/4 PN 20 do 100°C vyvažovací</t>
  </si>
  <si>
    <t>335875712</t>
  </si>
  <si>
    <t>Ventily regulační závitové vyvažovací přímé PN 20 do 100°C G 5/4</t>
  </si>
  <si>
    <t>81</t>
  </si>
  <si>
    <t>734220105</t>
  </si>
  <si>
    <t>Ventil závitový regulační přímý G 2 PN 20 do 100°C vyvažovací</t>
  </si>
  <si>
    <t>-1313447835</t>
  </si>
  <si>
    <t>Ventily regulační závitové vyvažovací přímé PN 20 do 100°C G 2</t>
  </si>
  <si>
    <t>82</t>
  </si>
  <si>
    <t>734221532</t>
  </si>
  <si>
    <t>Ventil závitový termostatický rohový jednoregulační G 1/2 PN 16 do 110°C bez hlavice ovládání</t>
  </si>
  <si>
    <t>483631583</t>
  </si>
  <si>
    <t>Ventily regulační závitové termostatické, bez hlavice ovládání PN 16 do 110°C rohové jednoregulační G 1/2</t>
  </si>
  <si>
    <t>83</t>
  </si>
  <si>
    <t>734221682</t>
  </si>
  <si>
    <t xml:space="preserve">Termostatická hlavice kapalinová PN 10 do 110°C otopných těles </t>
  </si>
  <si>
    <t>1437533804</t>
  </si>
  <si>
    <t xml:space="preserve">Ventily regulační závitové hlavice termostatické, pro ovládání ventilů PN 10 do 110°C kapalinové otopných těles </t>
  </si>
  <si>
    <t>84</t>
  </si>
  <si>
    <t>734242414</t>
  </si>
  <si>
    <t>Ventil závitový zpětný přímý G 1 PN 16 do 110°C</t>
  </si>
  <si>
    <t>1118012672</t>
  </si>
  <si>
    <t>Ventily zpětné závitové PN 16 do 110°C přímé G 1</t>
  </si>
  <si>
    <t>85</t>
  </si>
  <si>
    <t>734242415</t>
  </si>
  <si>
    <t>Ventil závitový zpětný přímý G 5/4 PN 16 do 110°C</t>
  </si>
  <si>
    <t>2032917650</t>
  </si>
  <si>
    <t>Ventily zpětné závitové PN 16 do 110°C přímé G 5/4</t>
  </si>
  <si>
    <t>86</t>
  </si>
  <si>
    <t>734242416</t>
  </si>
  <si>
    <t>Ventil závitový zpětný přímý G 6/4 PN 16 do 110°C</t>
  </si>
  <si>
    <t>1421946179</t>
  </si>
  <si>
    <t>Ventily zpětné závitové PN 16 do 110°C přímé G 6/4</t>
  </si>
  <si>
    <t>87</t>
  </si>
  <si>
    <t>734242417</t>
  </si>
  <si>
    <t>Ventil závitový zpětný přímý G 2 PN 16 do 110°C</t>
  </si>
  <si>
    <t>578870</t>
  </si>
  <si>
    <t>Ventily zpětné závitové PN 16 do 110°C přímé G 2</t>
  </si>
  <si>
    <t>88</t>
  </si>
  <si>
    <t>734251212</t>
  </si>
  <si>
    <t>Ventil závitový pojistný rohový G 3/4 provozní tlak od 2,5 do 6 barů</t>
  </si>
  <si>
    <t>-1555887890</t>
  </si>
  <si>
    <t>Ventily pojistné závitové a čepové rohové provozní tlak od 2,5 do 6 bar G 3/4</t>
  </si>
  <si>
    <t>89</t>
  </si>
  <si>
    <t>734261402</t>
  </si>
  <si>
    <t>Armatura připojovací rohová G 1/2x18 PN 10 do 110°C radiátorů typu VK</t>
  </si>
  <si>
    <t>-846994782</t>
  </si>
  <si>
    <t>Šroubení připojovací armatury radiátorů VK PN 10 do 110°C, regulační uzavíratelné rohové G 1/2 x 18</t>
  </si>
  <si>
    <t>90</t>
  </si>
  <si>
    <t>734261412</t>
  </si>
  <si>
    <t>Šroubení regulační radiátorové rohové G 1/2 bez vypouštění</t>
  </si>
  <si>
    <t>336996025</t>
  </si>
  <si>
    <t>Šroubení regulační radiátorové rohové bez vypouštění G 1/2</t>
  </si>
  <si>
    <t>91</t>
  </si>
  <si>
    <t>734291123</t>
  </si>
  <si>
    <t>Kohout plnící a vypouštěcí G 1/2 PN 10 do 90°C závitový</t>
  </si>
  <si>
    <t>-82100086</t>
  </si>
  <si>
    <t>Ostatní armatury kohouty plnicí a vypouštěcí PN 10 do 90°C G 1/2</t>
  </si>
  <si>
    <t>92</t>
  </si>
  <si>
    <t>734291244</t>
  </si>
  <si>
    <t>Filtr závitový přímý G 1 PN 16 do 130°C s vnitřními závity</t>
  </si>
  <si>
    <t>-790379985</t>
  </si>
  <si>
    <t>Ostatní armatury filtry závitové PN 16 do 130°C přímé s vnitřními závity G 1</t>
  </si>
  <si>
    <t>93</t>
  </si>
  <si>
    <t>734291245</t>
  </si>
  <si>
    <t>Filtr závitový přímý G 1 1/4 PN 16 do 130°C s vnitřními závity</t>
  </si>
  <si>
    <t>555647031</t>
  </si>
  <si>
    <t>Ostatní armatury filtry závitové PN 16 do 130°C přímé s vnitřními závity G 1 1/4</t>
  </si>
  <si>
    <t>94</t>
  </si>
  <si>
    <t>734291246</t>
  </si>
  <si>
    <t>Filtr závitový přímý G 1 1/2 PN 16 do 130°C s vnitřními závity</t>
  </si>
  <si>
    <t>1989526905</t>
  </si>
  <si>
    <t>Ostatní armatury filtry závitové PN 16 do 130°C přímé s vnitřními závity G 1 1/2</t>
  </si>
  <si>
    <t>95</t>
  </si>
  <si>
    <t>734291247</t>
  </si>
  <si>
    <t>Filtr závitový přímý G 2 PN 16 do 130°C s vnitřními závity</t>
  </si>
  <si>
    <t>-1257417314</t>
  </si>
  <si>
    <t>Ostatní armatury filtry závitové PN 16 do 130°C přímé s vnitřními závity G 2</t>
  </si>
  <si>
    <t>96</t>
  </si>
  <si>
    <t>734292715</t>
  </si>
  <si>
    <t>Kohout kulový přímý G 1 PN 16 do 185°C vnitřní závit</t>
  </si>
  <si>
    <t>-2066783367</t>
  </si>
  <si>
    <t>Ostatní armatury kulové kohouty PN 16 do 185°C přímé vnitřní závit G 1</t>
  </si>
  <si>
    <t>97</t>
  </si>
  <si>
    <t>734292716</t>
  </si>
  <si>
    <t>Kohout kulový přímý G 1 1/4 PN 16 do 185°C vnitřní závit</t>
  </si>
  <si>
    <t>1140931342</t>
  </si>
  <si>
    <t>Ostatní armatury kulové kohouty PN 16 do 185°C přímé vnitřní závit G 1 1/4</t>
  </si>
  <si>
    <t>98</t>
  </si>
  <si>
    <t>734292717</t>
  </si>
  <si>
    <t>Kohout kulový přímý G 1 1/2 PN 16 do 185°C vnitřní závit</t>
  </si>
  <si>
    <t>1080961994</t>
  </si>
  <si>
    <t>Ostatní armatury kulové kohouty PN 16 do 185°C přímé vnitřní závit G 1 1/2</t>
  </si>
  <si>
    <t>99</t>
  </si>
  <si>
    <t>734295011</t>
  </si>
  <si>
    <t>Směšovací armatura závitová trojcestná DN 20 s ručním ovládáním</t>
  </si>
  <si>
    <t>-1722790949</t>
  </si>
  <si>
    <t xml:space="preserve">Směšovací armatury  závitové trojcestné s ručním ovládáním DN 20, 1 ks Kv=2,5m3/hod, 1 ks Kv=4,0m3/hod</t>
  </si>
  <si>
    <t>100</t>
  </si>
  <si>
    <t>734295012</t>
  </si>
  <si>
    <t>Směšovací armatura závitová trojcestná DN 25 s ručním ovládáním</t>
  </si>
  <si>
    <t>-1690537897</t>
  </si>
  <si>
    <t xml:space="preserve">Směšovací armatury  závitové trojcestné s ručním ovládáním DN 25, Kv=6,3m3/hod</t>
  </si>
  <si>
    <t>101</t>
  </si>
  <si>
    <t>734295R01</t>
  </si>
  <si>
    <t>Kulový kohout on/off, Kv=22,0 m3/hod; dP=0,03kPa</t>
  </si>
  <si>
    <t>641110315</t>
  </si>
  <si>
    <t xml:space="preserve">Kulový kohout on/off, Kv=22,0 m3/hod; dP=0,03kPa; nastavení 1,0
</t>
  </si>
  <si>
    <t>102</t>
  </si>
  <si>
    <t>734411127</t>
  </si>
  <si>
    <t>Teploměr technický s pevným stonkem a jímkou zadní připojení průměr 100 mm délky 100 mm</t>
  </si>
  <si>
    <t>1583509995</t>
  </si>
  <si>
    <t>Teploměry technické s pevným stonkem a jímkou zadní připojení (axiální) průměr 100 mm délka stonku 100 mm</t>
  </si>
  <si>
    <t>103</t>
  </si>
  <si>
    <t>734411601</t>
  </si>
  <si>
    <t>Ochranná jímka se závitem do G 1</t>
  </si>
  <si>
    <t>1868750428</t>
  </si>
  <si>
    <t>Jímka pro měření teploty pro otopné větve, specifikace dle zadání MaR</t>
  </si>
  <si>
    <t>104</t>
  </si>
  <si>
    <t>734421112</t>
  </si>
  <si>
    <t>Tlakoměr s pevným stonkem a zpětnou klapkou tlak 0-16 bar průměr 63 mm zadní připojení</t>
  </si>
  <si>
    <t>-834068502</t>
  </si>
  <si>
    <t>Tlakoměry s pevným stonkem a zpětnou klapkou zadní připojení (axiální) tlaku 0–16 bar průměru 63 mm</t>
  </si>
  <si>
    <t>105</t>
  </si>
  <si>
    <t>734424101</t>
  </si>
  <si>
    <t>Kondenzační smyčka k přivaření zahnutá PN 250 do 300°C</t>
  </si>
  <si>
    <t>-878039193</t>
  </si>
  <si>
    <t>Tlakoměry kondenzační smyčky k přivaření, PN 250 do 300°C zahnuté</t>
  </si>
  <si>
    <t>106</t>
  </si>
  <si>
    <t>998734102</t>
  </si>
  <si>
    <t>Přesun hmot tonážní pro armatury v objektech v do 12 m</t>
  </si>
  <si>
    <t>1334733324</t>
  </si>
  <si>
    <t xml:space="preserve">Přesun hmot pro armatury  stanovený z hmotnosti přesunovaného materiálu vodorovná dopravní vzdálenost do 50 m v objektech výšky přes 6 do 12 m</t>
  </si>
  <si>
    <t>107</t>
  </si>
  <si>
    <t>998734181</t>
  </si>
  <si>
    <t>Příplatek k přesunu hmot tonážní 734 prováděný bez použití mechanizace</t>
  </si>
  <si>
    <t>-62573099</t>
  </si>
  <si>
    <t xml:space="preserve">Přesun hmot pro armatury  stanovený z hmotnosti přesunovaného materiálu Příplatek k cenám za přesun prováděný bez použití mechanizace pro jakoukoliv výšku objektu</t>
  </si>
  <si>
    <t>735</t>
  </si>
  <si>
    <t>Ústřední vytápění - otopná tělesa</t>
  </si>
  <si>
    <t>108</t>
  </si>
  <si>
    <t>735151821</t>
  </si>
  <si>
    <t>Demontáž otopného tělesa panelového dvouřadého délka do 1500 mm</t>
  </si>
  <si>
    <t>874794366</t>
  </si>
  <si>
    <t xml:space="preserve">Demontáž otopných těles panelových  dvouřadých stavební délky do 1500 mm</t>
  </si>
  <si>
    <t>109</t>
  </si>
  <si>
    <t>735151822</t>
  </si>
  <si>
    <t>Demontáž otopného tělesa panelového dvouřadého délka do 2820 mm</t>
  </si>
  <si>
    <t>2132542827</t>
  </si>
  <si>
    <t xml:space="preserve">Demontáž otopných těles panelových  dvouřadých stavební délky přes 1500 do 2820 mm</t>
  </si>
  <si>
    <t>110</t>
  </si>
  <si>
    <t>735159210</t>
  </si>
  <si>
    <t>Montáž otopných těles panelových dvouřadých délky do 1140 mm</t>
  </si>
  <si>
    <t>682588889</t>
  </si>
  <si>
    <t>Montáž otopných těles panelových dvouřadých, stavební délky do 1140 mm</t>
  </si>
  <si>
    <t>111</t>
  </si>
  <si>
    <t>735159240</t>
  </si>
  <si>
    <t>Montáž otopných těles panelových dvouřadých délky do 2820 mm</t>
  </si>
  <si>
    <t>-351769721</t>
  </si>
  <si>
    <t>Montáž otopných těles panelových dvouřadých, stavební délky přes 1980 do 2820 mm</t>
  </si>
  <si>
    <t>112</t>
  </si>
  <si>
    <t>735152236</t>
  </si>
  <si>
    <t>Otopné těleso panelové VK jednodeskové 1 přídavná přestupní plocha výška/délka 400/900mm výkon 637 W</t>
  </si>
  <si>
    <t>-419320650</t>
  </si>
  <si>
    <t>Otopná tělesa panelová VK jednodesková PN 1,0 MPa, T do 110°C s jednou přídavnou přestupní plochou výšky tělesa 400 mm stavební délky / výkonu 900 mm / 637 W</t>
  </si>
  <si>
    <t>113</t>
  </si>
  <si>
    <t>735152579</t>
  </si>
  <si>
    <t>Otopné těleso panelové VK dvoudeskové 2 přídavné přestupní plochy výška/délka 600/1200mm výkon 2015W</t>
  </si>
  <si>
    <t>-1993588643</t>
  </si>
  <si>
    <t>Otopná tělesa panelová VK dvoudesková PN 1,0 MPa, T do 110°C se dvěma přídavnými přestupními plochami výšky tělesa 600 mm stavební délky / výkonu 1200 mm / 2015 W</t>
  </si>
  <si>
    <t>114</t>
  </si>
  <si>
    <t>735152580</t>
  </si>
  <si>
    <t>Otopné těleso panelové VK dvoudeskové 2 přídavné přestupní plochy výška/délka 600/1400mm výkon 2351W</t>
  </si>
  <si>
    <t>746049058</t>
  </si>
  <si>
    <t>Otopná tělesa panelová VK dvoudesková PN 1,0 MPa, T do 110°C se dvěma přídavnými přestupními plochami výšky tělesa 600 mm stavební délky / výkonu 1400 mm / 2351 W</t>
  </si>
  <si>
    <t>115</t>
  </si>
  <si>
    <t>735161811</t>
  </si>
  <si>
    <t>Demontáž otopného tělesa trubkového s hliníkovými lamelami délka do 1500 mm</t>
  </si>
  <si>
    <t>-399018884</t>
  </si>
  <si>
    <t xml:space="preserve">Demontáž otopných těles trubkových  s hliníkovými lamelami, stavební délky do 1500 mm</t>
  </si>
  <si>
    <t>116</t>
  </si>
  <si>
    <t>735164512</t>
  </si>
  <si>
    <t>Montáž otopného tělesa trubkového na stěnu výšky tělesa přes 1500 mm</t>
  </si>
  <si>
    <t>63324650</t>
  </si>
  <si>
    <t>Otopná tělesa trubková montáž těles na stěnu výšky tělesa přes 1500 mm</t>
  </si>
  <si>
    <t>117</t>
  </si>
  <si>
    <t>735164R01</t>
  </si>
  <si>
    <t>Otopné těleso trubkové výška/délka 1220/450 mm</t>
  </si>
  <si>
    <t>-2101630611</t>
  </si>
  <si>
    <t>Otopná tělesa trubková na stěnu výšky tělesa 1220 mm, délky 450 mm</t>
  </si>
  <si>
    <t>118</t>
  </si>
  <si>
    <t>735191R01</t>
  </si>
  <si>
    <t>Propláchnutí a očištění stávajících demontovaných otopných těles</t>
  </si>
  <si>
    <t>1023126346</t>
  </si>
  <si>
    <t>119</t>
  </si>
  <si>
    <t>735511R07</t>
  </si>
  <si>
    <t>Podlahové vytápění polyethylen PE-Xa rozvodné potrubí 16x1,5 mm rozteč 100 mm pro systémovou desku</t>
  </si>
  <si>
    <t>1798739741</t>
  </si>
  <si>
    <t xml:space="preserve">Trubkové teplovodní podlahové vytápění polyethylen PE-Xa pro systémovou desku rozvodné potrubí 16x1,5 mm, rozteč 100 mm
</t>
  </si>
  <si>
    <t>120</t>
  </si>
  <si>
    <t>735511R08</t>
  </si>
  <si>
    <t>Podlahové vytápění polyethylen PE-Xa systémová deska celkové výšky 50 mm, výška izolace 30mm</t>
  </si>
  <si>
    <t>m2</t>
  </si>
  <si>
    <t>-2090794034</t>
  </si>
  <si>
    <t xml:space="preserve">Trubkové teplovodní podlahové vytápění polyethylen PE-Xa pro systémovou desku systémová deska celkové výšky 50 mm, výška izolace 30mm
</t>
  </si>
  <si>
    <t>121</t>
  </si>
  <si>
    <t>735511R85</t>
  </si>
  <si>
    <t>Podlahové vytápění polyethylen PE-Xa rozdělovač šestiokruhový</t>
  </si>
  <si>
    <t>-1695811906</t>
  </si>
  <si>
    <t xml:space="preserve">Trubkové teplovodní podlahové vytápění polyethylen PE-Xa pro vodící lištu ostatní prvky rozdělovače šestiokruhové; materiál reozdělovače nerez; každý okruh v rozdělovači vybaven průtokoměrem a regulačním šroubením; rozdělovač obsahuje mísící sadu (oběhové čerpadlo, ponorný termostat a propojení s čerpadlem, termostatický ventil vč. měření teploty, regulační ventil, připojovací koleno s teploměrem a odvzdušňovvacím ventilem, připojovací koleno s plnícím/vypouštěcím ventilem).
</t>
  </si>
  <si>
    <t>122</t>
  </si>
  <si>
    <t>735511086</t>
  </si>
  <si>
    <t>Podlahové vytápění polyethylen PE-Xa rozdělovač sedmiokruhový</t>
  </si>
  <si>
    <t>16739926</t>
  </si>
  <si>
    <t xml:space="preserve">Trubkové teplovodní podlahové vytápění polyethylen PE-Xa pro vodící lištu ostatní prvky rozdělovače sedmiokruhové; materiál reozdělovače nerez; každý okruh v rozdělovači vybaven průtokoměrem a regulačním šroubením; rozdělovač obsahuje mísící sadu (oběhové čerpadlo, ponorný termostat a propojení s čerpadlem, termostatický ventil vč. měření teploty, regulační ventil, připojovací koleno s teploměrem a odvzdušňovvacím ventilem, připojovací koleno s plnícím/vypouštěcím ventilem).
</t>
  </si>
  <si>
    <t>123</t>
  </si>
  <si>
    <t>735511089</t>
  </si>
  <si>
    <t>Podlahové vytápění polyethylen PE-Xa rozdělovač desítiokruhový</t>
  </si>
  <si>
    <t>-1665312043</t>
  </si>
  <si>
    <t xml:space="preserve">Trubkové teplovodní podlahové vytápění polyethylen PE-Xa pro vodící lištu ostatní prvky rozdělovače desítiokruhové; materiál reozdělovače nerez; každý okruh v rozdělovači vybaven průtokoměrem a regulačním šroubením; rozdělovač obsahuje mísící sadu (oběhové čerpadlo, ponorný termostat a propojení s čerpadlem, termostatický ventil vč. měření teploty, regulační ventil, připojovací koleno s teploměrem a odvzdušňovvacím ventilem, připojovací koleno s plnícím/vypouštěcím ventilem).
</t>
  </si>
  <si>
    <t>124</t>
  </si>
  <si>
    <t>735511103</t>
  </si>
  <si>
    <t>Podlahové vytápění polyethylen PE-Xa skříň rozdělovače pod omítku počet vývodů 6-8</t>
  </si>
  <si>
    <t>-2131845114</t>
  </si>
  <si>
    <t xml:space="preserve">Trubkové teplovodní podlahové vytápění polyethylen PE-Xa pro vodící lištu ostatní prvky skříně rozdělovače pod omítku, počet vývodů rozdělovače 6-8; materiál ocelový plech; min. rozměr 950x705x120mm
</t>
  </si>
  <si>
    <t>125</t>
  </si>
  <si>
    <t>735511105</t>
  </si>
  <si>
    <t>Podlahové vytápění polyethylen PE-Xa skříň rozdělovače pod omítku počet vývodů 9-12</t>
  </si>
  <si>
    <t>1636604763</t>
  </si>
  <si>
    <t xml:space="preserve">Trubkové teplovodní podlahové vytápění polyethylen PE-Xa pro vodící lištu ostatní prvky skříně rozdělovače pod omítku, počet vývodů rozdělovače 9-12; materiál ocelový plech; min. rozměr 1200x715x130mm
</t>
  </si>
  <si>
    <t>126</t>
  </si>
  <si>
    <t>735511R01</t>
  </si>
  <si>
    <t>Podlahové vytápění ostatní komponenty</t>
  </si>
  <si>
    <t>-995776446</t>
  </si>
  <si>
    <t>Trubkové teplovodní podlahové vytápění ostatní komponenty, dle přesného výpočtu systému podlahového vytápění, ev. rezerva</t>
  </si>
  <si>
    <t>127</t>
  </si>
  <si>
    <t>998735102</t>
  </si>
  <si>
    <t>Přesun hmot tonážní pro otopná tělesa v objektech v do 12 m</t>
  </si>
  <si>
    <t>297171781</t>
  </si>
  <si>
    <t xml:space="preserve">Přesun hmot pro otopná tělesa  stanovený z hmotnosti přesunovaného materiálu vodorovná dopravní vzdálenost do 50 m v objektech výšky přes 6 do 12 m</t>
  </si>
  <si>
    <t>128</t>
  </si>
  <si>
    <t>998735181</t>
  </si>
  <si>
    <t>Příplatek k přesunu hmot tonážní 735 prováděný bez použití mechanizace</t>
  </si>
  <si>
    <t>1178153126</t>
  </si>
  <si>
    <t xml:space="preserve">Přesun hmot pro otopná tělesa  stanovený z hmotnosti přesunovaného materiálu Příplatek k cenám za přesun prováděný bez použití mechanizace pro jakoukoliv výšku objektu</t>
  </si>
  <si>
    <t>HZS</t>
  </si>
  <si>
    <t>Hodinové zúčtovací sazby</t>
  </si>
  <si>
    <t>129</t>
  </si>
  <si>
    <t>HZS2491</t>
  </si>
  <si>
    <t>Hodinová zúčtovací sazba dělník zednických výpomocí</t>
  </si>
  <si>
    <t>hod</t>
  </si>
  <si>
    <t>512</t>
  </si>
  <si>
    <t>-488041642</t>
  </si>
  <si>
    <t xml:space="preserve">Hodinové zúčtovací sazby profesí PSV  zednické výpomoci a pomocné práce PSV dělník zednických výpomocí, sekání drážek a prostupů, hrubé zapravení</t>
  </si>
  <si>
    <t>130</t>
  </si>
  <si>
    <t>HZS2492</t>
  </si>
  <si>
    <t xml:space="preserve">Hodinová zúčtovací sazba pomocný dělník PSV  - demontáže stávajících zařízení</t>
  </si>
  <si>
    <t>978763976</t>
  </si>
  <si>
    <t xml:space="preserve">Hodinové zúčtovací sazby profesí PSV  zednické výpomoci a pomocné práce PSV pomocný dělník PSV</t>
  </si>
  <si>
    <t>VRN</t>
  </si>
  <si>
    <t>Vedlejší rozpočtové náklady</t>
  </si>
  <si>
    <t>VRN4</t>
  </si>
  <si>
    <t>Inženýrská činnost</t>
  </si>
  <si>
    <t>131</t>
  </si>
  <si>
    <t>043114000</t>
  </si>
  <si>
    <t>Zkoušky topné, zaregulování soustavy</t>
  </si>
  <si>
    <t>1024</t>
  </si>
  <si>
    <t>-310807519</t>
  </si>
  <si>
    <t>Zkoušky topné, zaregulování soustavy, uvedení do provozu, zaškolení obsluhy</t>
  </si>
  <si>
    <t>VRN9</t>
  </si>
  <si>
    <t>Ostatní náklady</t>
  </si>
  <si>
    <t>132</t>
  </si>
  <si>
    <t>091003000</t>
  </si>
  <si>
    <t>Odvoz a likvidace odpadu</t>
  </si>
  <si>
    <t>-1382011211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</si>
  <si>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</si>
  <si>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</si>
  <si>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</si>
  <si>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</si>
  <si>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Trebuchet MS"/>
        <charset val="238"/>
        <i val="1"/>
        <color auto="1"/>
        <sz val="9"/>
        <scheme val="none"/>
      </rPr>
      <t xml:space="preserve">Rekapitulace stavby </t>
    </r>
    <r>
      <rPr>
        <rFont val="Trebuchet MS"/>
        <charset val="238"/>
        <color auto="1"/>
        <sz val="9"/>
        <scheme val="none"/>
      </rPr>
      <t>obsahuje sestavu Rekapitulace stavby a Rekapitulace objektů stavby a soupisů prací.</t>
    </r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</si>
  <si>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stavby</t>
    </r>
    <r>
      <rPr>
        <rFont val="Trebuchet MS"/>
        <charset val="238"/>
        <color auto="1"/>
        <sz val="9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</si>
  <si>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</si>
  <si>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objektů stavby a soupisů prací</t>
    </r>
    <r>
      <rPr>
        <rFont val="Trebuchet MS"/>
        <charset val="238"/>
        <color auto="1"/>
        <sz val="9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</si>
  <si>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</si>
  <si>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</si>
  <si>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</si>
  <si>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</si>
  <si>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</si>
  <si>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</si>
  <si>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</si>
  <si>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</si>
  <si>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</si>
  <si>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</si>
  <si>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</si>
  <si>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</si>
  <si>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</si>
  <si>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Trebuchet MS"/>
        <charset val="238"/>
        <i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</si>
  <si>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</si>
  <si>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rFont val="Trebuchet MS"/>
        <charset val="238"/>
        <b val="1"/>
        <color auto="1"/>
        <sz val="9"/>
        <scheme val="none"/>
      </rPr>
      <t>Krycí list soupisu</t>
    </r>
    <r>
      <rPr>
        <rFont val="Trebuchet MS"/>
        <charset val="238"/>
        <color auto="1"/>
        <sz val="9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</si>
  <si>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</si>
  <si>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Trebuchet MS"/>
        <charset val="238"/>
        <b val="1"/>
        <color auto="1"/>
        <sz val="9"/>
        <scheme val="none"/>
      </rPr>
      <t>Rekapitulace členění soupisu prací</t>
    </r>
    <r>
      <rPr>
        <rFont val="Trebuchet MS"/>
        <charset val="238"/>
        <color auto="1"/>
        <sz val="9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</si>
  <si>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</si>
  <si>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Trebuchet MS"/>
        <charset val="238"/>
        <b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</si>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</sst>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8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color rgb="FF800080"/>
      <name val="Trebuchet MS"/>
    </font>
    <font>
      <sz val="8"/>
      <color rgb="FFFF0000"/>
      <name val="Trebuchet MS"/>
    </font>
    <font>
      <sz val="8"/>
      <name val="Trebuchet MS"/>
      <family val="0"/>
      <charset val="238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sz val="8"/>
      <color rgb="FF000000"/>
      <name val="Trebuchet MS"/>
    </font>
    <font>
      <b/>
      <sz val="12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sz val="7"/>
      <name val="Trebuchet MS"/>
    </font>
    <font>
      <i/>
      <sz val="8"/>
      <color rgb="FF0000FF"/>
      <name val="Trebuchet MS"/>
    </font>
    <font>
      <i/>
      <sz val="7"/>
      <color rgb="FF969696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right style="thin">
        <color rgb="FF000000"/>
      </right>
      <top style="hair">
        <color rgb="FF969696"/>
      </top>
    </border>
    <border>
      <right style="thin">
        <color rgb="FF000000"/>
      </right>
      <top style="hair">
        <color rgb="FF000000"/>
      </top>
      <bottom style="hair">
        <color rgb="FF000000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7" fillId="0" borderId="0" applyNumberFormat="0" applyFill="0" applyBorder="0" applyAlignment="0" applyProtection="0"/>
  </cellStyleXfs>
  <cellXfs count="333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>
      <alignment horizontal="center" vertical="center"/>
      <protection locked="0"/>
    </xf>
    <xf numFmtId="0" fontId="12" fillId="2" borderId="0" xfId="0" applyFont="1" applyFill="1" applyAlignment="1" applyProtection="1">
      <alignment horizontal="left" vertical="center"/>
    </xf>
    <xf numFmtId="0" fontId="13" fillId="2" borderId="0" xfId="0" applyFont="1" applyFill="1" applyAlignment="1" applyProtection="1">
      <alignment vertical="center"/>
    </xf>
    <xf numFmtId="0" fontId="14" fillId="2" borderId="0" xfId="0" applyFont="1" applyFill="1" applyAlignment="1" applyProtection="1">
      <alignment horizontal="left" vertical="center"/>
    </xf>
    <xf numFmtId="0" fontId="15" fillId="2" borderId="0" xfId="1" applyFont="1" applyFill="1" applyAlignment="1" applyProtection="1">
      <alignment vertical="center"/>
    </xf>
    <xf numFmtId="0" fontId="47" fillId="2" borderId="0" xfId="1" applyFill="1"/>
    <xf numFmtId="0" fontId="0" fillId="2" borderId="0" xfId="0" applyFill="1"/>
    <xf numFmtId="0" fontId="12" fillId="2" borderId="0" xfId="0" applyFont="1" applyFill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6" fillId="3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0" xfId="0" applyBorder="1"/>
    <xf numFmtId="0" fontId="17" fillId="0" borderId="0" xfId="0" applyFont="1" applyBorder="1" applyAlignment="1">
      <alignment horizontal="left" vertical="center"/>
    </xf>
    <xf numFmtId="0" fontId="0" fillId="0" borderId="6" xfId="0" applyBorder="1"/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19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0" fontId="20" fillId="0" borderId="0" xfId="0" applyFont="1" applyAlignment="1">
      <alignment horizontal="left" vertical="top" wrapText="1"/>
    </xf>
    <xf numFmtId="0" fontId="3" fillId="0" borderId="0" xfId="0" applyFont="1" applyBorder="1" applyAlignment="1">
      <alignment horizontal="left" vertical="top"/>
    </xf>
    <xf numFmtId="0" fontId="3" fillId="0" borderId="0" xfId="0" applyFont="1" applyBorder="1" applyAlignment="1">
      <alignment horizontal="left" vertical="top" wrapText="1"/>
    </xf>
    <xf numFmtId="0" fontId="20" fillId="0" borderId="0" xfId="0" applyFont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0" fontId="0" fillId="0" borderId="7" xfId="0" applyBorder="1"/>
    <xf numFmtId="0" fontId="0" fillId="0" borderId="5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21" fillId="0" borderId="8" xfId="0" applyFont="1" applyBorder="1" applyAlignment="1">
      <alignment horizontal="left" vertical="center"/>
    </xf>
    <xf numFmtId="0" fontId="0" fillId="0" borderId="8" xfId="0" applyFont="1" applyBorder="1" applyAlignment="1">
      <alignment vertical="center"/>
    </xf>
    <xf numFmtId="4" fontId="21" fillId="0" borderId="8" xfId="0" applyNumberFormat="1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0" fontId="1" fillId="0" borderId="5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164" fontId="1" fillId="0" borderId="0" xfId="0" applyNumberFormat="1" applyFont="1" applyBorder="1" applyAlignment="1">
      <alignment horizontal="center" vertical="center"/>
    </xf>
    <xf numFmtId="4" fontId="20" fillId="0" borderId="0" xfId="0" applyNumberFormat="1" applyFont="1" applyBorder="1" applyAlignment="1">
      <alignment vertical="center"/>
    </xf>
    <xf numFmtId="0" fontId="1" fillId="0" borderId="6" xfId="0" applyFont="1" applyBorder="1" applyAlignment="1">
      <alignment vertical="center"/>
    </xf>
    <xf numFmtId="0" fontId="0" fillId="5" borderId="0" xfId="0" applyFont="1" applyFill="1" applyBorder="1" applyAlignment="1">
      <alignment vertical="center"/>
    </xf>
    <xf numFmtId="0" fontId="3" fillId="5" borderId="9" xfId="0" applyFont="1" applyFill="1" applyBorder="1" applyAlignment="1">
      <alignment horizontal="left" vertical="center"/>
    </xf>
    <xf numFmtId="0" fontId="0" fillId="5" borderId="10" xfId="0" applyFont="1" applyFill="1" applyBorder="1" applyAlignment="1">
      <alignment vertical="center"/>
    </xf>
    <xf numFmtId="0" fontId="3" fillId="5" borderId="10" xfId="0" applyFont="1" applyFill="1" applyBorder="1" applyAlignment="1">
      <alignment horizontal="center" vertical="center"/>
    </xf>
    <xf numFmtId="0" fontId="3" fillId="5" borderId="10" xfId="0" applyFont="1" applyFill="1" applyBorder="1" applyAlignment="1">
      <alignment horizontal="left" vertical="center"/>
    </xf>
    <xf numFmtId="4" fontId="3" fillId="5" borderId="10" xfId="0" applyNumberFormat="1" applyFont="1" applyFill="1" applyBorder="1" applyAlignment="1">
      <alignment vertical="center"/>
    </xf>
    <xf numFmtId="0" fontId="0" fillId="5" borderId="11" xfId="0" applyFont="1" applyFill="1" applyBorder="1" applyAlignment="1">
      <alignment vertical="center"/>
    </xf>
    <xf numFmtId="0" fontId="0" fillId="5" borderId="6" xfId="0" applyFont="1" applyFill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2" fillId="0" borderId="5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3" fillId="0" borderId="5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22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3" fillId="0" borderId="15" xfId="0" applyFont="1" applyBorder="1" applyAlignment="1">
      <alignment horizontal="center" vertical="center"/>
    </xf>
    <xf numFmtId="0" fontId="23" fillId="0" borderId="16" xfId="0" applyFont="1" applyBorder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1" fillId="0" borderId="18" xfId="0" applyFont="1" applyBorder="1" applyAlignment="1">
      <alignment horizontal="left" vertical="center"/>
    </xf>
    <xf numFmtId="0" fontId="0" fillId="0" borderId="19" xfId="0" applyFont="1" applyBorder="1" applyAlignment="1">
      <alignment vertical="center"/>
    </xf>
    <xf numFmtId="0" fontId="2" fillId="6" borderId="9" xfId="0" applyFont="1" applyFill="1" applyBorder="1" applyAlignment="1">
      <alignment horizontal="center" vertical="center"/>
    </xf>
    <xf numFmtId="0" fontId="2" fillId="6" borderId="10" xfId="0" applyFont="1" applyFill="1" applyBorder="1" applyAlignment="1">
      <alignment horizontal="left" vertical="center"/>
    </xf>
    <xf numFmtId="0" fontId="0" fillId="6" borderId="10" xfId="0" applyFont="1" applyFill="1" applyBorder="1" applyAlignment="1">
      <alignment vertical="center"/>
    </xf>
    <xf numFmtId="0" fontId="2" fillId="6" borderId="10" xfId="0" applyFont="1" applyFill="1" applyBorder="1" applyAlignment="1">
      <alignment horizontal="center" vertical="center"/>
    </xf>
    <xf numFmtId="0" fontId="2" fillId="6" borderId="10" xfId="0" applyFont="1" applyFill="1" applyBorder="1" applyAlignment="1">
      <alignment horizontal="right" vertical="center"/>
    </xf>
    <xf numFmtId="0" fontId="2" fillId="6" borderId="11" xfId="0" applyFont="1" applyFill="1" applyBorder="1" applyAlignment="1">
      <alignment horizontal="center" vertical="center"/>
    </xf>
    <xf numFmtId="0" fontId="19" fillId="0" borderId="20" xfId="0" applyFont="1" applyBorder="1" applyAlignment="1">
      <alignment horizontal="center" vertical="center" wrapText="1"/>
    </xf>
    <xf numFmtId="0" fontId="19" fillId="0" borderId="21" xfId="0" applyFont="1" applyBorder="1" applyAlignment="1">
      <alignment horizontal="center" vertical="center" wrapText="1"/>
    </xf>
    <xf numFmtId="0" fontId="19" fillId="0" borderId="22" xfId="0" applyFont="1" applyBorder="1" applyAlignment="1">
      <alignment horizontal="center" vertical="center" wrapText="1"/>
    </xf>
    <xf numFmtId="0" fontId="0" fillId="0" borderId="15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23" fillId="0" borderId="18" xfId="0" applyNumberFormat="1" applyFont="1" applyBorder="1" applyAlignment="1">
      <alignment vertical="center"/>
    </xf>
    <xf numFmtId="4" fontId="23" fillId="0" borderId="0" xfId="0" applyNumberFormat="1" applyFont="1" applyBorder="1" applyAlignment="1">
      <alignment vertical="center"/>
    </xf>
    <xf numFmtId="166" fontId="23" fillId="0" borderId="0" xfId="0" applyNumberFormat="1" applyFont="1" applyBorder="1" applyAlignment="1">
      <alignment vertical="center"/>
    </xf>
    <xf numFmtId="4" fontId="23" fillId="0" borderId="19" xfId="0" applyNumberFormat="1" applyFont="1" applyBorder="1" applyAlignment="1">
      <alignment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4" fillId="0" borderId="5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7" fillId="0" borderId="0" xfId="0" applyFont="1" applyAlignment="1">
      <alignment horizontal="left" vertical="center" wrapText="1"/>
    </xf>
    <xf numFmtId="0" fontId="28" fillId="0" borderId="0" xfId="0" applyFont="1" applyAlignment="1">
      <alignment vertical="center"/>
    </xf>
    <xf numFmtId="4" fontId="28" fillId="0" borderId="0" xfId="0" applyNumberFormat="1" applyFont="1" applyAlignment="1">
      <alignment vertical="center"/>
    </xf>
    <xf numFmtId="0" fontId="29" fillId="0" borderId="0" xfId="0" applyFont="1" applyAlignment="1">
      <alignment horizontal="center" vertical="center"/>
    </xf>
    <xf numFmtId="4" fontId="30" fillId="0" borderId="23" xfId="0" applyNumberFormat="1" applyFont="1" applyBorder="1" applyAlignment="1">
      <alignment vertical="center"/>
    </xf>
    <xf numFmtId="4" fontId="30" fillId="0" borderId="24" xfId="0" applyNumberFormat="1" applyFont="1" applyBorder="1" applyAlignment="1">
      <alignment vertical="center"/>
    </xf>
    <xf numFmtId="166" fontId="30" fillId="0" borderId="24" xfId="0" applyNumberFormat="1" applyFont="1" applyBorder="1" applyAlignment="1">
      <alignment vertical="center"/>
    </xf>
    <xf numFmtId="4" fontId="30" fillId="0" borderId="2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13" fillId="2" borderId="0" xfId="0" applyFont="1" applyFill="1" applyAlignment="1">
      <alignment vertical="center"/>
    </xf>
    <xf numFmtId="0" fontId="14" fillId="2" borderId="0" xfId="0" applyFont="1" applyFill="1" applyAlignment="1">
      <alignment horizontal="left" vertical="center"/>
    </xf>
    <xf numFmtId="0" fontId="31" fillId="2" borderId="0" xfId="1" applyFont="1" applyFill="1" applyAlignment="1">
      <alignment vertical="center"/>
    </xf>
    <xf numFmtId="0" fontId="13" fillId="2" borderId="0" xfId="0" applyFont="1" applyFill="1" applyAlignment="1" applyProtection="1">
      <alignment vertical="center"/>
      <protection locked="0"/>
    </xf>
    <xf numFmtId="0" fontId="32" fillId="0" borderId="0" xfId="0" applyFont="1" applyAlignment="1">
      <alignment horizontal="left" vertical="center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19" fillId="0" borderId="0" xfId="0" applyFont="1" applyBorder="1" applyAlignment="1">
      <alignment horizontal="left" vertical="center" wrapText="1"/>
    </xf>
    <xf numFmtId="0" fontId="0" fillId="0" borderId="0" xfId="0" applyFont="1" applyBorder="1" applyAlignment="1" applyProtection="1">
      <alignment vertical="center"/>
      <protection locked="0"/>
    </xf>
    <xf numFmtId="0" fontId="3" fillId="0" borderId="0" xfId="0" applyFont="1" applyBorder="1" applyAlignment="1">
      <alignment horizontal="left" vertical="center" wrapText="1"/>
    </xf>
    <xf numFmtId="0" fontId="19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>
      <alignment horizontal="left" vertical="center"/>
    </xf>
    <xf numFmtId="0" fontId="0" fillId="0" borderId="5" xfId="0" applyFont="1" applyBorder="1" applyAlignment="1">
      <alignment vertical="center" wrapText="1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>
      <alignment vertical="center"/>
    </xf>
    <xf numFmtId="0" fontId="21" fillId="0" borderId="0" xfId="0" applyFont="1" applyBorder="1" applyAlignment="1">
      <alignment horizontal="left" vertical="center"/>
    </xf>
    <xf numFmtId="4" fontId="24" fillId="0" borderId="0" xfId="0" applyNumberFormat="1" applyFont="1" applyBorder="1" applyAlignment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6" borderId="0" xfId="0" applyFont="1" applyFill="1" applyBorder="1" applyAlignment="1">
      <alignment vertical="center"/>
    </xf>
    <xf numFmtId="0" fontId="3" fillId="6" borderId="9" xfId="0" applyFont="1" applyFill="1" applyBorder="1" applyAlignment="1">
      <alignment horizontal="left" vertical="center"/>
    </xf>
    <xf numFmtId="0" fontId="3" fillId="6" borderId="10" xfId="0" applyFont="1" applyFill="1" applyBorder="1" applyAlignment="1">
      <alignment horizontal="right" vertical="center"/>
    </xf>
    <xf numFmtId="0" fontId="3" fillId="6" borderId="10" xfId="0" applyFont="1" applyFill="1" applyBorder="1" applyAlignment="1">
      <alignment horizontal="center" vertical="center"/>
    </xf>
    <xf numFmtId="0" fontId="0" fillId="6" borderId="10" xfId="0" applyFont="1" applyFill="1" applyBorder="1" applyAlignment="1" applyProtection="1">
      <alignment vertical="center"/>
      <protection locked="0"/>
    </xf>
    <xf numFmtId="4" fontId="3" fillId="6" borderId="10" xfId="0" applyNumberFormat="1" applyFont="1" applyFill="1" applyBorder="1" applyAlignment="1">
      <alignment vertical="center"/>
    </xf>
    <xf numFmtId="0" fontId="0" fillId="6" borderId="27" xfId="0" applyFont="1" applyFill="1" applyBorder="1" applyAlignment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0" fillId="0" borderId="0" xfId="0" applyFont="1" applyBorder="1" applyAlignment="1">
      <alignment horizontal="left" vertical="center"/>
    </xf>
    <xf numFmtId="0" fontId="2" fillId="6" borderId="0" xfId="0" applyFont="1" applyFill="1" applyBorder="1" applyAlignment="1">
      <alignment horizontal="left" vertical="center"/>
    </xf>
    <xf numFmtId="0" fontId="0" fillId="6" borderId="0" xfId="0" applyFont="1" applyFill="1" applyBorder="1" applyAlignment="1" applyProtection="1">
      <alignment vertical="center"/>
      <protection locked="0"/>
    </xf>
    <xf numFmtId="0" fontId="2" fillId="6" borderId="0" xfId="0" applyFont="1" applyFill="1" applyBorder="1" applyAlignment="1">
      <alignment horizontal="right" vertical="center"/>
    </xf>
    <xf numFmtId="0" fontId="0" fillId="6" borderId="6" xfId="0" applyFont="1" applyFill="1" applyBorder="1" applyAlignment="1">
      <alignment vertical="center"/>
    </xf>
    <xf numFmtId="0" fontId="33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24" xfId="0" applyFont="1" applyBorder="1" applyAlignment="1">
      <alignment horizontal="left" vertical="center"/>
    </xf>
    <xf numFmtId="0" fontId="5" fillId="0" borderId="24" xfId="0" applyFont="1" applyBorder="1" applyAlignment="1">
      <alignment vertical="center"/>
    </xf>
    <xf numFmtId="0" fontId="5" fillId="0" borderId="24" xfId="0" applyFont="1" applyBorder="1" applyAlignment="1" applyProtection="1">
      <alignment vertical="center"/>
      <protection locked="0"/>
    </xf>
    <xf numFmtId="4" fontId="5" fillId="0" borderId="24" xfId="0" applyNumberFormat="1" applyFont="1" applyBorder="1" applyAlignment="1">
      <alignment vertical="center"/>
    </xf>
    <xf numFmtId="0" fontId="5" fillId="0" borderId="6" xfId="0" applyFont="1" applyBorder="1" applyAlignment="1">
      <alignment vertical="center"/>
    </xf>
    <xf numFmtId="0" fontId="6" fillId="0" borderId="5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24" xfId="0" applyFont="1" applyBorder="1" applyAlignment="1">
      <alignment horizontal="left" vertical="center"/>
    </xf>
    <xf numFmtId="0" fontId="6" fillId="0" borderId="24" xfId="0" applyFont="1" applyBorder="1" applyAlignment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>
      <alignment vertical="center"/>
    </xf>
    <xf numFmtId="0" fontId="6" fillId="0" borderId="6" xfId="0" applyFont="1" applyBorder="1" applyAlignment="1">
      <alignment vertical="center"/>
    </xf>
    <xf numFmtId="0" fontId="19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19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>
      <alignment horizontal="center" vertical="center" wrapText="1"/>
    </xf>
    <xf numFmtId="0" fontId="2" fillId="6" borderId="20" xfId="0" applyFont="1" applyFill="1" applyBorder="1" applyAlignment="1">
      <alignment horizontal="center" vertical="center" wrapText="1"/>
    </xf>
    <xf numFmtId="0" fontId="2" fillId="6" borderId="21" xfId="0" applyFont="1" applyFill="1" applyBorder="1" applyAlignment="1">
      <alignment horizontal="center" vertical="center" wrapText="1"/>
    </xf>
    <xf numFmtId="0" fontId="2" fillId="6" borderId="21" xfId="0" applyFont="1" applyFill="1" applyBorder="1" applyAlignment="1" applyProtection="1">
      <alignment horizontal="center" vertical="center" wrapText="1"/>
      <protection locked="0"/>
    </xf>
    <xf numFmtId="0" fontId="2" fillId="6" borderId="22" xfId="0" applyFont="1" applyFill="1" applyBorder="1" applyAlignment="1">
      <alignment horizontal="center" vertical="center" wrapText="1"/>
    </xf>
    <xf numFmtId="4" fontId="24" fillId="0" borderId="0" xfId="0" applyNumberFormat="1" applyFont="1" applyAlignment="1"/>
    <xf numFmtId="166" fontId="34" fillId="0" borderId="16" xfId="0" applyNumberFormat="1" applyFont="1" applyBorder="1" applyAlignment="1"/>
    <xf numFmtId="166" fontId="34" fillId="0" borderId="17" xfId="0" applyNumberFormat="1" applyFont="1" applyBorder="1" applyAlignment="1"/>
    <xf numFmtId="4" fontId="35" fillId="0" borderId="0" xfId="0" applyNumberFormat="1" applyFont="1" applyAlignment="1">
      <alignment vertical="center"/>
    </xf>
    <xf numFmtId="0" fontId="7" fillId="0" borderId="5" xfId="0" applyFont="1" applyBorder="1" applyAlignment="1"/>
    <xf numFmtId="0" fontId="7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/>
    <xf numFmtId="0" fontId="7" fillId="0" borderId="18" xfId="0" applyFont="1" applyBorder="1" applyAlignment="1"/>
    <xf numFmtId="0" fontId="7" fillId="0" borderId="0" xfId="0" applyFont="1" applyBorder="1" applyAlignment="1"/>
    <xf numFmtId="166" fontId="7" fillId="0" borderId="0" xfId="0" applyNumberFormat="1" applyFont="1" applyBorder="1" applyAlignment="1"/>
    <xf numFmtId="166" fontId="7" fillId="0" borderId="19" xfId="0" applyNumberFormat="1" applyFont="1" applyBorder="1" applyAlignment="1"/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>
      <alignment horizontal="left"/>
    </xf>
    <xf numFmtId="4" fontId="6" fillId="0" borderId="0" xfId="0" applyNumberFormat="1" applyFont="1" applyAlignment="1"/>
    <xf numFmtId="0" fontId="0" fillId="0" borderId="5" xfId="0" applyFont="1" applyBorder="1" applyAlignment="1" applyProtection="1">
      <alignment vertical="center"/>
      <protection locked="0"/>
    </xf>
    <xf numFmtId="0" fontId="0" fillId="0" borderId="28" xfId="0" applyFont="1" applyBorder="1" applyAlignment="1" applyProtection="1">
      <alignment horizontal="center" vertical="center"/>
      <protection locked="0"/>
    </xf>
    <xf numFmtId="49" fontId="0" fillId="0" borderId="28" xfId="0" applyNumberFormat="1" applyFont="1" applyBorder="1" applyAlignment="1" applyProtection="1">
      <alignment horizontal="left" vertical="center" wrapText="1"/>
      <protection locked="0"/>
    </xf>
    <xf numFmtId="0" fontId="0" fillId="0" borderId="28" xfId="0" applyFont="1" applyBorder="1" applyAlignment="1" applyProtection="1">
      <alignment horizontal="left" vertical="center" wrapText="1"/>
      <protection locked="0"/>
    </xf>
    <xf numFmtId="0" fontId="0" fillId="0" borderId="28" xfId="0" applyFont="1" applyBorder="1" applyAlignment="1" applyProtection="1">
      <alignment horizontal="center" vertical="center" wrapText="1"/>
      <protection locked="0"/>
    </xf>
    <xf numFmtId="167" fontId="0" fillId="0" borderId="28" xfId="0" applyNumberFormat="1" applyFont="1" applyBorder="1" applyAlignment="1" applyProtection="1">
      <alignment vertical="center"/>
      <protection locked="0"/>
    </xf>
    <xf numFmtId="4" fontId="0" fillId="4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  <protection locked="0"/>
    </xf>
    <xf numFmtId="0" fontId="1" fillId="4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>
      <alignment horizontal="center" vertical="center"/>
    </xf>
    <xf numFmtId="166" fontId="1" fillId="0" borderId="0" xfId="0" applyNumberFormat="1" applyFont="1" applyBorder="1" applyAlignment="1">
      <alignment vertical="center"/>
    </xf>
    <xf numFmtId="166" fontId="1" fillId="0" borderId="19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0" fontId="36" fillId="0" borderId="0" xfId="0" applyFont="1" applyAlignment="1">
      <alignment horizontal="left" vertical="center"/>
    </xf>
    <xf numFmtId="0" fontId="37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8" xfId="0" applyFont="1" applyBorder="1" applyAlignment="1">
      <alignment vertical="center"/>
    </xf>
    <xf numFmtId="0" fontId="8" fillId="0" borderId="5" xfId="0" applyFont="1" applyBorder="1" applyAlignment="1">
      <alignment vertical="center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 wrapText="1"/>
    </xf>
    <xf numFmtId="167" fontId="8" fillId="0" borderId="0" xfId="0" applyNumberFormat="1" applyFont="1" applyAlignment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18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19" xfId="0" applyFont="1" applyBorder="1" applyAlignment="1">
      <alignment vertical="center"/>
    </xf>
    <xf numFmtId="0" fontId="9" fillId="0" borderId="5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18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9" xfId="0" applyFont="1" applyBorder="1" applyAlignment="1">
      <alignment vertical="center"/>
    </xf>
    <xf numFmtId="0" fontId="10" fillId="0" borderId="5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8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9" xfId="0" applyFont="1" applyBorder="1" applyAlignment="1">
      <alignment vertical="center"/>
    </xf>
    <xf numFmtId="0" fontId="38" fillId="0" borderId="28" xfId="0" applyFont="1" applyBorder="1" applyAlignment="1" applyProtection="1">
      <alignment horizontal="center" vertical="center"/>
      <protection locked="0"/>
    </xf>
    <xf numFmtId="49" fontId="38" fillId="0" borderId="28" xfId="0" applyNumberFormat="1" applyFont="1" applyBorder="1" applyAlignment="1" applyProtection="1">
      <alignment horizontal="left" vertical="center" wrapText="1"/>
      <protection locked="0"/>
    </xf>
    <xf numFmtId="0" fontId="38" fillId="0" borderId="28" xfId="0" applyFont="1" applyBorder="1" applyAlignment="1" applyProtection="1">
      <alignment horizontal="left" vertical="center" wrapText="1"/>
      <protection locked="0"/>
    </xf>
    <xf numFmtId="0" fontId="38" fillId="0" borderId="28" xfId="0" applyFont="1" applyBorder="1" applyAlignment="1" applyProtection="1">
      <alignment horizontal="center" vertical="center" wrapText="1"/>
      <protection locked="0"/>
    </xf>
    <xf numFmtId="167" fontId="38" fillId="0" borderId="28" xfId="0" applyNumberFormat="1" applyFont="1" applyBorder="1" applyAlignment="1" applyProtection="1">
      <alignment vertical="center"/>
      <protection locked="0"/>
    </xf>
    <xf numFmtId="4" fontId="38" fillId="4" borderId="28" xfId="0" applyNumberFormat="1" applyFont="1" applyFill="1" applyBorder="1" applyAlignment="1" applyProtection="1">
      <alignment vertical="center"/>
      <protection locked="0"/>
    </xf>
    <xf numFmtId="4" fontId="38" fillId="0" borderId="28" xfId="0" applyNumberFormat="1" applyFont="1" applyBorder="1" applyAlignment="1" applyProtection="1">
      <alignment vertical="center"/>
      <protection locked="0"/>
    </xf>
    <xf numFmtId="0" fontId="38" fillId="0" borderId="5" xfId="0" applyFont="1" applyBorder="1" applyAlignment="1">
      <alignment vertical="center"/>
    </xf>
    <xf numFmtId="0" fontId="38" fillId="4" borderId="28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>
      <alignment horizontal="center" vertical="center"/>
    </xf>
    <xf numFmtId="0" fontId="39" fillId="0" borderId="0" xfId="0" applyFont="1" applyAlignment="1">
      <alignment vertical="center" wrapText="1"/>
    </xf>
    <xf numFmtId="0" fontId="0" fillId="0" borderId="23" xfId="0" applyFont="1" applyBorder="1" applyAlignment="1">
      <alignment vertical="center"/>
    </xf>
    <xf numFmtId="0" fontId="0" fillId="0" borderId="24" xfId="0" applyFont="1" applyBorder="1" applyAlignment="1">
      <alignment vertical="center"/>
    </xf>
    <xf numFmtId="0" fontId="0" fillId="0" borderId="25" xfId="0" applyFont="1" applyBorder="1" applyAlignment="1">
      <alignment vertical="center"/>
    </xf>
    <xf numFmtId="0" fontId="0" fillId="0" borderId="0" xfId="0" applyAlignment="1">
      <alignment vertical="top"/>
      <protection locked="0"/>
    </xf>
    <xf numFmtId="0" fontId="40" fillId="0" borderId="29" xfId="0" applyFont="1" applyBorder="1" applyAlignment="1">
      <alignment vertical="center" wrapText="1"/>
      <protection locked="0"/>
    </xf>
    <xf numFmtId="0" fontId="40" fillId="0" borderId="30" xfId="0" applyFont="1" applyBorder="1" applyAlignment="1">
      <alignment vertical="center" wrapText="1"/>
      <protection locked="0"/>
    </xf>
    <xf numFmtId="0" fontId="40" fillId="0" borderId="31" xfId="0" applyFont="1" applyBorder="1" applyAlignment="1">
      <alignment vertical="center" wrapText="1"/>
      <protection locked="0"/>
    </xf>
    <xf numFmtId="0" fontId="40" fillId="0" borderId="32" xfId="0" applyFont="1" applyBorder="1" applyAlignment="1">
      <alignment horizontal="center" vertical="center" wrapText="1"/>
      <protection locked="0"/>
    </xf>
    <xf numFmtId="0" fontId="41" fillId="0" borderId="1" xfId="0" applyFont="1" applyBorder="1" applyAlignment="1">
      <alignment horizontal="center" vertical="center" wrapText="1"/>
      <protection locked="0"/>
    </xf>
    <xf numFmtId="0" fontId="40" fillId="0" borderId="33" xfId="0" applyFont="1" applyBorder="1" applyAlignment="1">
      <alignment horizontal="center" vertical="center" wrapText="1"/>
      <protection locked="0"/>
    </xf>
    <xf numFmtId="0" fontId="40" fillId="0" borderId="32" xfId="0" applyFont="1" applyBorder="1" applyAlignment="1">
      <alignment vertical="center" wrapText="1"/>
      <protection locked="0"/>
    </xf>
    <xf numFmtId="0" fontId="42" fillId="0" borderId="34" xfId="0" applyFont="1" applyBorder="1" applyAlignment="1">
      <alignment horizontal="left" wrapText="1"/>
      <protection locked="0"/>
    </xf>
    <xf numFmtId="0" fontId="40" fillId="0" borderId="33" xfId="0" applyFont="1" applyBorder="1" applyAlignment="1">
      <alignment vertical="center" wrapText="1"/>
      <protection locked="0"/>
    </xf>
    <xf numFmtId="0" fontId="42" fillId="0" borderId="1" xfId="0" applyFont="1" applyBorder="1" applyAlignment="1">
      <alignment horizontal="left" vertical="center" wrapText="1"/>
      <protection locked="0"/>
    </xf>
    <xf numFmtId="0" fontId="43" fillId="0" borderId="1" xfId="0" applyFont="1" applyBorder="1" applyAlignment="1">
      <alignment horizontal="left" vertical="center" wrapText="1"/>
      <protection locked="0"/>
    </xf>
    <xf numFmtId="0" fontId="43" fillId="0" borderId="32" xfId="0" applyFont="1" applyBorder="1" applyAlignment="1">
      <alignment vertical="center" wrapText="1"/>
      <protection locked="0"/>
    </xf>
    <xf numFmtId="0" fontId="43" fillId="0" borderId="1" xfId="0" applyFont="1" applyBorder="1" applyAlignment="1">
      <alignment vertical="center" wrapText="1"/>
      <protection locked="0"/>
    </xf>
    <xf numFmtId="0" fontId="43" fillId="0" borderId="1" xfId="0" applyFont="1" applyBorder="1" applyAlignment="1">
      <alignment vertical="center"/>
      <protection locked="0"/>
    </xf>
    <xf numFmtId="0" fontId="43" fillId="0" borderId="1" xfId="0" applyFont="1" applyBorder="1" applyAlignment="1">
      <alignment horizontal="left" vertical="center"/>
      <protection locked="0"/>
    </xf>
    <xf numFmtId="49" fontId="43" fillId="0" borderId="1" xfId="0" applyNumberFormat="1" applyFont="1" applyBorder="1" applyAlignment="1">
      <alignment horizontal="left" vertical="center" wrapText="1"/>
      <protection locked="0"/>
    </xf>
    <xf numFmtId="49" fontId="43" fillId="0" borderId="1" xfId="0" applyNumberFormat="1" applyFont="1" applyBorder="1" applyAlignment="1">
      <alignment vertical="center" wrapText="1"/>
      <protection locked="0"/>
    </xf>
    <xf numFmtId="0" fontId="40" fillId="0" borderId="35" xfId="0" applyFont="1" applyBorder="1" applyAlignment="1">
      <alignment vertical="center" wrapText="1"/>
      <protection locked="0"/>
    </xf>
    <xf numFmtId="0" fontId="44" fillId="0" borderId="34" xfId="0" applyFont="1" applyBorder="1" applyAlignment="1">
      <alignment vertical="center" wrapText="1"/>
      <protection locked="0"/>
    </xf>
    <xf numFmtId="0" fontId="40" fillId="0" borderId="36" xfId="0" applyFont="1" applyBorder="1" applyAlignment="1">
      <alignment vertical="center" wrapText="1"/>
      <protection locked="0"/>
    </xf>
    <xf numFmtId="0" fontId="40" fillId="0" borderId="1" xfId="0" applyFont="1" applyBorder="1" applyAlignment="1">
      <alignment vertical="top"/>
      <protection locked="0"/>
    </xf>
    <xf numFmtId="0" fontId="40" fillId="0" borderId="0" xfId="0" applyFont="1" applyAlignment="1">
      <alignment vertical="top"/>
      <protection locked="0"/>
    </xf>
    <xf numFmtId="0" fontId="40" fillId="0" borderId="29" xfId="0" applyFont="1" applyBorder="1" applyAlignment="1">
      <alignment horizontal="left" vertical="center"/>
      <protection locked="0"/>
    </xf>
    <xf numFmtId="0" fontId="40" fillId="0" borderId="30" xfId="0" applyFont="1" applyBorder="1" applyAlignment="1">
      <alignment horizontal="left" vertical="center"/>
      <protection locked="0"/>
    </xf>
    <xf numFmtId="0" fontId="40" fillId="0" borderId="31" xfId="0" applyFont="1" applyBorder="1" applyAlignment="1">
      <alignment horizontal="left" vertical="center"/>
      <protection locked="0"/>
    </xf>
    <xf numFmtId="0" fontId="40" fillId="0" borderId="32" xfId="0" applyFont="1" applyBorder="1" applyAlignment="1">
      <alignment horizontal="left" vertical="center"/>
      <protection locked="0"/>
    </xf>
    <xf numFmtId="0" fontId="41" fillId="0" borderId="1" xfId="0" applyFont="1" applyBorder="1" applyAlignment="1">
      <alignment horizontal="center" vertical="center"/>
      <protection locked="0"/>
    </xf>
    <xf numFmtId="0" fontId="40" fillId="0" borderId="33" xfId="0" applyFont="1" applyBorder="1" applyAlignment="1">
      <alignment horizontal="left" vertical="center"/>
      <protection locked="0"/>
    </xf>
    <xf numFmtId="0" fontId="42" fillId="0" borderId="1" xfId="0" applyFont="1" applyBorder="1" applyAlignment="1">
      <alignment horizontal="left" vertical="center"/>
      <protection locked="0"/>
    </xf>
    <xf numFmtId="0" fontId="45" fillId="0" borderId="0" xfId="0" applyFont="1" applyAlignment="1">
      <alignment horizontal="left" vertical="center"/>
      <protection locked="0"/>
    </xf>
    <xf numFmtId="0" fontId="42" fillId="0" borderId="34" xfId="0" applyFont="1" applyBorder="1" applyAlignment="1">
      <alignment horizontal="left" vertical="center"/>
      <protection locked="0"/>
    </xf>
    <xf numFmtId="0" fontId="42" fillId="0" borderId="34" xfId="0" applyFont="1" applyBorder="1" applyAlignment="1">
      <alignment horizontal="center" vertical="center"/>
      <protection locked="0"/>
    </xf>
    <xf numFmtId="0" fontId="45" fillId="0" borderId="34" xfId="0" applyFont="1" applyBorder="1" applyAlignment="1">
      <alignment horizontal="left" vertical="center"/>
      <protection locked="0"/>
    </xf>
    <xf numFmtId="0" fontId="46" fillId="0" borderId="1" xfId="0" applyFont="1" applyBorder="1" applyAlignment="1">
      <alignment horizontal="left" vertical="center"/>
      <protection locked="0"/>
    </xf>
    <xf numFmtId="0" fontId="43" fillId="0" borderId="0" xfId="0" applyFont="1" applyAlignment="1">
      <alignment horizontal="left" vertical="center"/>
      <protection locked="0"/>
    </xf>
    <xf numFmtId="0" fontId="43" fillId="0" borderId="1" xfId="0" applyFont="1" applyBorder="1" applyAlignment="1">
      <alignment horizontal="center" vertical="center"/>
      <protection locked="0"/>
    </xf>
    <xf numFmtId="0" fontId="43" fillId="0" borderId="32" xfId="0" applyFont="1" applyBorder="1" applyAlignment="1">
      <alignment horizontal="left" vertical="center"/>
      <protection locked="0"/>
    </xf>
    <xf numFmtId="0" fontId="43" fillId="0" borderId="1" xfId="0" applyFont="1" applyFill="1" applyBorder="1" applyAlignment="1">
      <alignment horizontal="left" vertical="center"/>
      <protection locked="0"/>
    </xf>
    <xf numFmtId="0" fontId="43" fillId="0" borderId="1" xfId="0" applyFont="1" applyFill="1" applyBorder="1" applyAlignment="1">
      <alignment horizontal="center" vertical="center"/>
      <protection locked="0"/>
    </xf>
    <xf numFmtId="0" fontId="40" fillId="0" borderId="35" xfId="0" applyFont="1" applyBorder="1" applyAlignment="1">
      <alignment horizontal="left" vertical="center"/>
      <protection locked="0"/>
    </xf>
    <xf numFmtId="0" fontId="44" fillId="0" borderId="34" xfId="0" applyFont="1" applyBorder="1" applyAlignment="1">
      <alignment horizontal="left" vertical="center"/>
      <protection locked="0"/>
    </xf>
    <xf numFmtId="0" fontId="40" fillId="0" borderId="36" xfId="0" applyFont="1" applyBorder="1" applyAlignment="1">
      <alignment horizontal="left" vertical="center"/>
      <protection locked="0"/>
    </xf>
    <xf numFmtId="0" fontId="40" fillId="0" borderId="1" xfId="0" applyFont="1" applyBorder="1" applyAlignment="1">
      <alignment horizontal="left" vertical="center"/>
      <protection locked="0"/>
    </xf>
    <xf numFmtId="0" fontId="44" fillId="0" borderId="1" xfId="0" applyFont="1" applyBorder="1" applyAlignment="1">
      <alignment horizontal="left" vertical="center"/>
      <protection locked="0"/>
    </xf>
    <xf numFmtId="0" fontId="45" fillId="0" borderId="1" xfId="0" applyFont="1" applyBorder="1" applyAlignment="1">
      <alignment horizontal="left" vertical="center"/>
      <protection locked="0"/>
    </xf>
    <xf numFmtId="0" fontId="43" fillId="0" borderId="34" xfId="0" applyFont="1" applyBorder="1" applyAlignment="1">
      <alignment horizontal="left" vertical="center"/>
      <protection locked="0"/>
    </xf>
    <xf numFmtId="0" fontId="40" fillId="0" borderId="1" xfId="0" applyFont="1" applyBorder="1" applyAlignment="1">
      <alignment horizontal="left" vertical="center" wrapText="1"/>
      <protection locked="0"/>
    </xf>
    <xf numFmtId="0" fontId="43" fillId="0" borderId="1" xfId="0" applyFont="1" applyBorder="1" applyAlignment="1">
      <alignment horizontal="center" vertical="center" wrapText="1"/>
      <protection locked="0"/>
    </xf>
    <xf numFmtId="0" fontId="40" fillId="0" borderId="29" xfId="0" applyFont="1" applyBorder="1" applyAlignment="1">
      <alignment horizontal="left" vertical="center" wrapText="1"/>
      <protection locked="0"/>
    </xf>
    <xf numFmtId="0" fontId="40" fillId="0" borderId="30" xfId="0" applyFont="1" applyBorder="1" applyAlignment="1">
      <alignment horizontal="left" vertical="center" wrapText="1"/>
      <protection locked="0"/>
    </xf>
    <xf numFmtId="0" fontId="40" fillId="0" borderId="31" xfId="0" applyFont="1" applyBorder="1" applyAlignment="1">
      <alignment horizontal="left" vertical="center" wrapText="1"/>
      <protection locked="0"/>
    </xf>
    <xf numFmtId="0" fontId="40" fillId="0" borderId="32" xfId="0" applyFont="1" applyBorder="1" applyAlignment="1">
      <alignment horizontal="left" vertical="center" wrapText="1"/>
      <protection locked="0"/>
    </xf>
    <xf numFmtId="0" fontId="40" fillId="0" borderId="33" xfId="0" applyFont="1" applyBorder="1" applyAlignment="1">
      <alignment horizontal="left" vertical="center" wrapText="1"/>
      <protection locked="0"/>
    </xf>
    <xf numFmtId="0" fontId="45" fillId="0" borderId="32" xfId="0" applyFont="1" applyBorder="1" applyAlignment="1">
      <alignment horizontal="left" vertical="center" wrapText="1"/>
      <protection locked="0"/>
    </xf>
    <xf numFmtId="0" fontId="45" fillId="0" borderId="33" xfId="0" applyFont="1" applyBorder="1" applyAlignment="1">
      <alignment horizontal="left" vertical="center" wrapText="1"/>
      <protection locked="0"/>
    </xf>
    <xf numFmtId="0" fontId="43" fillId="0" borderId="32" xfId="0" applyFont="1" applyBorder="1" applyAlignment="1">
      <alignment horizontal="left" vertical="center" wrapText="1"/>
      <protection locked="0"/>
    </xf>
    <xf numFmtId="0" fontId="43" fillId="0" borderId="33" xfId="0" applyFont="1" applyBorder="1" applyAlignment="1">
      <alignment horizontal="left" vertical="center" wrapText="1"/>
      <protection locked="0"/>
    </xf>
    <xf numFmtId="0" fontId="43" fillId="0" borderId="33" xfId="0" applyFont="1" applyBorder="1" applyAlignment="1">
      <alignment horizontal="left" vertical="center"/>
      <protection locked="0"/>
    </xf>
    <xf numFmtId="0" fontId="43" fillId="0" borderId="35" xfId="0" applyFont="1" applyBorder="1" applyAlignment="1">
      <alignment horizontal="left" vertical="center" wrapText="1"/>
      <protection locked="0"/>
    </xf>
    <xf numFmtId="0" fontId="43" fillId="0" borderId="34" xfId="0" applyFont="1" applyBorder="1" applyAlignment="1">
      <alignment horizontal="left" vertical="center" wrapText="1"/>
      <protection locked="0"/>
    </xf>
    <xf numFmtId="0" fontId="43" fillId="0" borderId="36" xfId="0" applyFont="1" applyBorder="1" applyAlignment="1">
      <alignment horizontal="left" vertical="center" wrapText="1"/>
      <protection locked="0"/>
    </xf>
    <xf numFmtId="0" fontId="43" fillId="0" borderId="1" xfId="0" applyFont="1" applyBorder="1" applyAlignment="1">
      <alignment horizontal="left" vertical="top"/>
      <protection locked="0"/>
    </xf>
    <xf numFmtId="0" fontId="43" fillId="0" borderId="1" xfId="0" applyFont="1" applyBorder="1" applyAlignment="1">
      <alignment horizontal="center" vertical="top"/>
      <protection locked="0"/>
    </xf>
    <xf numFmtId="0" fontId="43" fillId="0" borderId="35" xfId="0" applyFont="1" applyBorder="1" applyAlignment="1">
      <alignment horizontal="left" vertical="center"/>
      <protection locked="0"/>
    </xf>
    <xf numFmtId="0" fontId="43" fillId="0" borderId="36" xfId="0" applyFont="1" applyBorder="1" applyAlignment="1">
      <alignment horizontal="left" vertical="center"/>
      <protection locked="0"/>
    </xf>
    <xf numFmtId="0" fontId="45" fillId="0" borderId="0" xfId="0" applyFont="1" applyAlignment="1">
      <alignment vertical="center"/>
      <protection locked="0"/>
    </xf>
    <xf numFmtId="0" fontId="42" fillId="0" borderId="1" xfId="0" applyFont="1" applyBorder="1" applyAlignment="1">
      <alignment vertical="center"/>
      <protection locked="0"/>
    </xf>
    <xf numFmtId="0" fontId="45" fillId="0" borderId="34" xfId="0" applyFont="1" applyBorder="1" applyAlignment="1">
      <alignment vertical="center"/>
      <protection locked="0"/>
    </xf>
    <xf numFmtId="0" fontId="42" fillId="0" borderId="34" xfId="0" applyFont="1" applyBorder="1" applyAlignment="1">
      <alignment vertical="center"/>
      <protection locked="0"/>
    </xf>
    <xf numFmtId="0" fontId="0" fillId="0" borderId="1" xfId="0" applyBorder="1" applyAlignment="1">
      <alignment vertical="top"/>
      <protection locked="0"/>
    </xf>
    <xf numFmtId="49" fontId="43" fillId="0" borderId="1" xfId="0" applyNumberFormat="1" applyFont="1" applyBorder="1" applyAlignment="1">
      <alignment horizontal="left" vertical="center"/>
      <protection locked="0"/>
    </xf>
    <xf numFmtId="0" fontId="0" fillId="0" borderId="34" xfId="0" applyBorder="1" applyAlignment="1">
      <alignment vertical="top"/>
      <protection locked="0"/>
    </xf>
    <xf numFmtId="0" fontId="42" fillId="0" borderId="34" xfId="0" applyFont="1" applyBorder="1" applyAlignment="1">
      <alignment horizontal="left"/>
      <protection locked="0"/>
    </xf>
    <xf numFmtId="0" fontId="45" fillId="0" borderId="34" xfId="0" applyFont="1" applyBorder="1" applyAlignment="1">
      <protection locked="0"/>
    </xf>
    <xf numFmtId="0" fontId="40" fillId="0" borderId="32" xfId="0" applyFont="1" applyBorder="1" applyAlignment="1">
      <alignment vertical="top"/>
      <protection locked="0"/>
    </xf>
    <xf numFmtId="0" fontId="40" fillId="0" borderId="33" xfId="0" applyFont="1" applyBorder="1" applyAlignment="1">
      <alignment vertical="top"/>
      <protection locked="0"/>
    </xf>
    <xf numFmtId="0" fontId="40" fillId="0" borderId="1" xfId="0" applyFont="1" applyBorder="1" applyAlignment="1">
      <alignment horizontal="center" vertical="center"/>
      <protection locked="0"/>
    </xf>
    <xf numFmtId="0" fontId="40" fillId="0" borderId="1" xfId="0" applyFont="1" applyBorder="1" applyAlignment="1">
      <alignment horizontal="left" vertical="top"/>
      <protection locked="0"/>
    </xf>
    <xf numFmtId="0" fontId="40" fillId="0" borderId="35" xfId="0" applyFont="1" applyBorder="1" applyAlignment="1">
      <alignment vertical="top"/>
      <protection locked="0"/>
    </xf>
    <xf numFmtId="0" fontId="40" fillId="0" borderId="34" xfId="0" applyFont="1" applyBorder="1" applyAlignment="1">
      <alignment vertical="top"/>
      <protection locked="0"/>
    </xf>
    <xf numFmtId="0" fontId="40" fillId="0" borderId="36" xfId="0" applyFont="1" applyBorder="1" applyAlignment="1">
      <alignment vertical="top"/>
      <protection locked="0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2.67" customWidth="1"/>
    <col min="5" max="5" width="2.67" customWidth="1"/>
    <col min="6" max="6" width="2.67" customWidth="1"/>
    <col min="7" max="7" width="2.67" customWidth="1"/>
    <col min="8" max="8" width="2.67" customWidth="1"/>
    <col min="9" max="9" width="2.67" customWidth="1"/>
    <col min="10" max="10" width="2.67" customWidth="1"/>
    <col min="11" max="11" width="2.67" customWidth="1"/>
    <col min="12" max="12" width="2.67" customWidth="1"/>
    <col min="13" max="13" width="2.67" customWidth="1"/>
    <col min="14" max="14" width="2.67" customWidth="1"/>
    <col min="15" max="15" width="2.67" customWidth="1"/>
    <col min="16" max="16" width="2.67" customWidth="1"/>
    <col min="17" max="17" width="2.67" customWidth="1"/>
    <col min="18" max="18" width="2.67" customWidth="1"/>
    <col min="19" max="19" width="2.67" customWidth="1"/>
    <col min="20" max="20" width="2.67" customWidth="1"/>
    <col min="21" max="21" width="2.67" customWidth="1"/>
    <col min="22" max="22" width="2.67" customWidth="1"/>
    <col min="23" max="23" width="2.67" customWidth="1"/>
    <col min="24" max="24" width="2.67" customWidth="1"/>
    <col min="25" max="25" width="2.67" customWidth="1"/>
    <col min="26" max="26" width="2.67" customWidth="1"/>
    <col min="27" max="27" width="2.67" customWidth="1"/>
    <col min="28" max="28" width="2.67" customWidth="1"/>
    <col min="29" max="29" width="2.67" customWidth="1"/>
    <col min="30" max="30" width="2.67" customWidth="1"/>
    <col min="31" max="31" width="2.67" customWidth="1"/>
    <col min="32" max="32" width="2.67" customWidth="1"/>
    <col min="33" max="33" width="2.67" customWidth="1"/>
    <col min="34" max="34" width="3.33" customWidth="1"/>
    <col min="35" max="35" width="31.67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5.67" customWidth="1"/>
    <col min="44" max="44" width="13.67" customWidth="1"/>
    <col min="45" max="45" width="25.83" hidden="1" customWidth="1"/>
    <col min="46" max="46" width="25.83" hidden="1" customWidth="1"/>
    <col min="47" max="47" width="25.83" hidden="1" customWidth="1"/>
    <col min="48" max="48" width="21.67" hidden="1" customWidth="1"/>
    <col min="49" max="49" width="21.67" hidden="1" customWidth="1"/>
    <col min="50" max="50" width="21.67" hidden="1" customWidth="1"/>
    <col min="51" max="51" width="21.67" hidden="1" customWidth="1"/>
    <col min="52" max="52" width="21.67" hidden="1" customWidth="1"/>
    <col min="53" max="53" width="19.17" hidden="1" customWidth="1"/>
    <col min="54" max="54" width="25" hidden="1" customWidth="1"/>
    <col min="55" max="55" width="19.1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  <col min="90" max="90" width="9.33" hidden="1"/>
    <col min="91" max="91" width="9.33" hidden="1"/>
  </cols>
  <sheetData>
    <row r="1" ht="21.36" customHeight="1">
      <c r="A1" s="15" t="s">
        <v>0</v>
      </c>
      <c r="B1" s="16"/>
      <c r="C1" s="16"/>
      <c r="D1" s="17" t="s">
        <v>1</v>
      </c>
      <c r="E1" s="16"/>
      <c r="F1" s="16"/>
      <c r="G1" s="16"/>
      <c r="H1" s="16"/>
      <c r="I1" s="16"/>
      <c r="J1" s="16"/>
      <c r="K1" s="18" t="s">
        <v>2</v>
      </c>
      <c r="L1" s="18"/>
      <c r="M1" s="18"/>
      <c r="N1" s="18"/>
      <c r="O1" s="18"/>
      <c r="P1" s="18"/>
      <c r="Q1" s="18"/>
      <c r="R1" s="18"/>
      <c r="S1" s="18"/>
      <c r="T1" s="16"/>
      <c r="U1" s="16"/>
      <c r="V1" s="16"/>
      <c r="W1" s="18" t="s">
        <v>3</v>
      </c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9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1" t="s">
        <v>4</v>
      </c>
      <c r="BB1" s="21" t="s">
        <v>5</v>
      </c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  <c r="BT1" s="22" t="s">
        <v>6</v>
      </c>
      <c r="BU1" s="22" t="s">
        <v>6</v>
      </c>
      <c r="BV1" s="22" t="s">
        <v>7</v>
      </c>
    </row>
    <row r="2" ht="36.96" customHeight="1">
      <c r="AR2" s="23" t="s">
        <v>8</v>
      </c>
      <c r="BS2" s="24" t="s">
        <v>9</v>
      </c>
      <c r="BT2" s="24" t="s">
        <v>10</v>
      </c>
    </row>
    <row r="3" ht="6.96" customHeight="1">
      <c r="B3" s="25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  <c r="Q3" s="26"/>
      <c r="R3" s="26"/>
      <c r="S3" s="26"/>
      <c r="T3" s="26"/>
      <c r="U3" s="26"/>
      <c r="V3" s="26"/>
      <c r="W3" s="26"/>
      <c r="X3" s="26"/>
      <c r="Y3" s="26"/>
      <c r="Z3" s="26"/>
      <c r="AA3" s="26"/>
      <c r="AB3" s="26"/>
      <c r="AC3" s="26"/>
      <c r="AD3" s="26"/>
      <c r="AE3" s="26"/>
      <c r="AF3" s="26"/>
      <c r="AG3" s="26"/>
      <c r="AH3" s="26"/>
      <c r="AI3" s="26"/>
      <c r="AJ3" s="26"/>
      <c r="AK3" s="26"/>
      <c r="AL3" s="26"/>
      <c r="AM3" s="26"/>
      <c r="AN3" s="26"/>
      <c r="AO3" s="26"/>
      <c r="AP3" s="26"/>
      <c r="AQ3" s="27"/>
      <c r="BS3" s="24" t="s">
        <v>9</v>
      </c>
      <c r="BT3" s="24" t="s">
        <v>11</v>
      </c>
    </row>
    <row r="4" ht="36.96" customHeight="1">
      <c r="B4" s="28"/>
      <c r="C4" s="29"/>
      <c r="D4" s="30" t="s">
        <v>12</v>
      </c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  <c r="U4" s="29"/>
      <c r="V4" s="29"/>
      <c r="W4" s="29"/>
      <c r="X4" s="29"/>
      <c r="Y4" s="29"/>
      <c r="Z4" s="29"/>
      <c r="AA4" s="29"/>
      <c r="AB4" s="29"/>
      <c r="AC4" s="29"/>
      <c r="AD4" s="29"/>
      <c r="AE4" s="29"/>
      <c r="AF4" s="29"/>
      <c r="AG4" s="29"/>
      <c r="AH4" s="29"/>
      <c r="AI4" s="29"/>
      <c r="AJ4" s="29"/>
      <c r="AK4" s="29"/>
      <c r="AL4" s="29"/>
      <c r="AM4" s="29"/>
      <c r="AN4" s="29"/>
      <c r="AO4" s="29"/>
      <c r="AP4" s="29"/>
      <c r="AQ4" s="31"/>
      <c r="AS4" s="32" t="s">
        <v>13</v>
      </c>
      <c r="BE4" s="33" t="s">
        <v>14</v>
      </c>
      <c r="BS4" s="24" t="s">
        <v>15</v>
      </c>
    </row>
    <row r="5" ht="14.4" customHeight="1">
      <c r="B5" s="28"/>
      <c r="C5" s="29"/>
      <c r="D5" s="34" t="s">
        <v>16</v>
      </c>
      <c r="E5" s="29"/>
      <c r="F5" s="29"/>
      <c r="G5" s="29"/>
      <c r="H5" s="29"/>
      <c r="I5" s="29"/>
      <c r="J5" s="29"/>
      <c r="K5" s="35" t="s">
        <v>17</v>
      </c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29"/>
      <c r="Z5" s="29"/>
      <c r="AA5" s="29"/>
      <c r="AB5" s="29"/>
      <c r="AC5" s="29"/>
      <c r="AD5" s="29"/>
      <c r="AE5" s="29"/>
      <c r="AF5" s="29"/>
      <c r="AG5" s="29"/>
      <c r="AH5" s="29"/>
      <c r="AI5" s="29"/>
      <c r="AJ5" s="29"/>
      <c r="AK5" s="29"/>
      <c r="AL5" s="29"/>
      <c r="AM5" s="29"/>
      <c r="AN5" s="29"/>
      <c r="AO5" s="29"/>
      <c r="AP5" s="29"/>
      <c r="AQ5" s="31"/>
      <c r="BE5" s="36" t="s">
        <v>18</v>
      </c>
      <c r="BS5" s="24" t="s">
        <v>9</v>
      </c>
    </row>
    <row r="6" ht="36.96" customHeight="1">
      <c r="B6" s="28"/>
      <c r="C6" s="29"/>
      <c r="D6" s="37" t="s">
        <v>19</v>
      </c>
      <c r="E6" s="29"/>
      <c r="F6" s="29"/>
      <c r="G6" s="29"/>
      <c r="H6" s="29"/>
      <c r="I6" s="29"/>
      <c r="J6" s="29"/>
      <c r="K6" s="38" t="s">
        <v>20</v>
      </c>
      <c r="L6" s="29"/>
      <c r="M6" s="29"/>
      <c r="N6" s="29"/>
      <c r="O6" s="29"/>
      <c r="P6" s="29"/>
      <c r="Q6" s="29"/>
      <c r="R6" s="29"/>
      <c r="S6" s="29"/>
      <c r="T6" s="29"/>
      <c r="U6" s="29"/>
      <c r="V6" s="29"/>
      <c r="W6" s="29"/>
      <c r="X6" s="29"/>
      <c r="Y6" s="29"/>
      <c r="Z6" s="29"/>
      <c r="AA6" s="29"/>
      <c r="AB6" s="29"/>
      <c r="AC6" s="29"/>
      <c r="AD6" s="29"/>
      <c r="AE6" s="29"/>
      <c r="AF6" s="29"/>
      <c r="AG6" s="29"/>
      <c r="AH6" s="29"/>
      <c r="AI6" s="29"/>
      <c r="AJ6" s="29"/>
      <c r="AK6" s="29"/>
      <c r="AL6" s="29"/>
      <c r="AM6" s="29"/>
      <c r="AN6" s="29"/>
      <c r="AO6" s="29"/>
      <c r="AP6" s="29"/>
      <c r="AQ6" s="31"/>
      <c r="BE6" s="39"/>
      <c r="BS6" s="24" t="s">
        <v>9</v>
      </c>
    </row>
    <row r="7" ht="14.4" customHeight="1">
      <c r="B7" s="28"/>
      <c r="C7" s="29"/>
      <c r="D7" s="40" t="s">
        <v>21</v>
      </c>
      <c r="E7" s="29"/>
      <c r="F7" s="29"/>
      <c r="G7" s="29"/>
      <c r="H7" s="29"/>
      <c r="I7" s="29"/>
      <c r="J7" s="29"/>
      <c r="K7" s="35" t="s">
        <v>5</v>
      </c>
      <c r="L7" s="29"/>
      <c r="M7" s="29"/>
      <c r="N7" s="29"/>
      <c r="O7" s="29"/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40" t="s">
        <v>22</v>
      </c>
      <c r="AL7" s="29"/>
      <c r="AM7" s="29"/>
      <c r="AN7" s="35" t="s">
        <v>5</v>
      </c>
      <c r="AO7" s="29"/>
      <c r="AP7" s="29"/>
      <c r="AQ7" s="31"/>
      <c r="BE7" s="39"/>
      <c r="BS7" s="24" t="s">
        <v>9</v>
      </c>
    </row>
    <row r="8" ht="14.4" customHeight="1">
      <c r="B8" s="28"/>
      <c r="C8" s="29"/>
      <c r="D8" s="40" t="s">
        <v>23</v>
      </c>
      <c r="E8" s="29"/>
      <c r="F8" s="29"/>
      <c r="G8" s="29"/>
      <c r="H8" s="29"/>
      <c r="I8" s="29"/>
      <c r="J8" s="29"/>
      <c r="K8" s="35" t="s">
        <v>24</v>
      </c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  <c r="AF8" s="29"/>
      <c r="AG8" s="29"/>
      <c r="AH8" s="29"/>
      <c r="AI8" s="29"/>
      <c r="AJ8" s="29"/>
      <c r="AK8" s="40" t="s">
        <v>25</v>
      </c>
      <c r="AL8" s="29"/>
      <c r="AM8" s="29"/>
      <c r="AN8" s="41" t="s">
        <v>26</v>
      </c>
      <c r="AO8" s="29"/>
      <c r="AP8" s="29"/>
      <c r="AQ8" s="31"/>
      <c r="BE8" s="39"/>
      <c r="BS8" s="24" t="s">
        <v>9</v>
      </c>
    </row>
    <row r="9" ht="14.4" customHeight="1">
      <c r="B9" s="28"/>
      <c r="C9" s="29"/>
      <c r="D9" s="29"/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  <c r="AF9" s="29"/>
      <c r="AG9" s="29"/>
      <c r="AH9" s="29"/>
      <c r="AI9" s="29"/>
      <c r="AJ9" s="29"/>
      <c r="AK9" s="29"/>
      <c r="AL9" s="29"/>
      <c r="AM9" s="29"/>
      <c r="AN9" s="29"/>
      <c r="AO9" s="29"/>
      <c r="AP9" s="29"/>
      <c r="AQ9" s="31"/>
      <c r="BE9" s="39"/>
      <c r="BS9" s="24" t="s">
        <v>9</v>
      </c>
    </row>
    <row r="10" ht="14.4" customHeight="1">
      <c r="B10" s="28"/>
      <c r="C10" s="29"/>
      <c r="D10" s="40" t="s">
        <v>27</v>
      </c>
      <c r="E10" s="29"/>
      <c r="F10" s="29"/>
      <c r="G10" s="29"/>
      <c r="H10" s="29"/>
      <c r="I10" s="29"/>
      <c r="J10" s="29"/>
      <c r="K10" s="29"/>
      <c r="L10" s="29"/>
      <c r="M10" s="29"/>
      <c r="N10" s="29"/>
      <c r="O10" s="29"/>
      <c r="P10" s="29"/>
      <c r="Q10" s="29"/>
      <c r="R10" s="2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  <c r="AF10" s="29"/>
      <c r="AG10" s="29"/>
      <c r="AH10" s="29"/>
      <c r="AI10" s="29"/>
      <c r="AJ10" s="29"/>
      <c r="AK10" s="40" t="s">
        <v>28</v>
      </c>
      <c r="AL10" s="29"/>
      <c r="AM10" s="29"/>
      <c r="AN10" s="35" t="s">
        <v>5</v>
      </c>
      <c r="AO10" s="29"/>
      <c r="AP10" s="29"/>
      <c r="AQ10" s="31"/>
      <c r="BE10" s="39"/>
      <c r="BS10" s="24" t="s">
        <v>9</v>
      </c>
    </row>
    <row r="11" ht="18.48" customHeight="1">
      <c r="B11" s="28"/>
      <c r="C11" s="29"/>
      <c r="D11" s="29"/>
      <c r="E11" s="35" t="s">
        <v>29</v>
      </c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40" t="s">
        <v>30</v>
      </c>
      <c r="AL11" s="29"/>
      <c r="AM11" s="29"/>
      <c r="AN11" s="35" t="s">
        <v>5</v>
      </c>
      <c r="AO11" s="29"/>
      <c r="AP11" s="29"/>
      <c r="AQ11" s="31"/>
      <c r="BE11" s="39"/>
      <c r="BS11" s="24" t="s">
        <v>9</v>
      </c>
    </row>
    <row r="12" ht="6.96" customHeight="1">
      <c r="B12" s="28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  <c r="AF12" s="29"/>
      <c r="AG12" s="29"/>
      <c r="AH12" s="29"/>
      <c r="AI12" s="29"/>
      <c r="AJ12" s="29"/>
      <c r="AK12" s="29"/>
      <c r="AL12" s="29"/>
      <c r="AM12" s="29"/>
      <c r="AN12" s="29"/>
      <c r="AO12" s="29"/>
      <c r="AP12" s="29"/>
      <c r="AQ12" s="31"/>
      <c r="BE12" s="39"/>
      <c r="BS12" s="24" t="s">
        <v>9</v>
      </c>
    </row>
    <row r="13" ht="14.4" customHeight="1">
      <c r="B13" s="28"/>
      <c r="C13" s="29"/>
      <c r="D13" s="40" t="s">
        <v>31</v>
      </c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  <c r="AF13" s="29"/>
      <c r="AG13" s="29"/>
      <c r="AH13" s="29"/>
      <c r="AI13" s="29"/>
      <c r="AJ13" s="29"/>
      <c r="AK13" s="40" t="s">
        <v>28</v>
      </c>
      <c r="AL13" s="29"/>
      <c r="AM13" s="29"/>
      <c r="AN13" s="42" t="s">
        <v>32</v>
      </c>
      <c r="AO13" s="29"/>
      <c r="AP13" s="29"/>
      <c r="AQ13" s="31"/>
      <c r="BE13" s="39"/>
      <c r="BS13" s="24" t="s">
        <v>9</v>
      </c>
    </row>
    <row r="14">
      <c r="B14" s="28"/>
      <c r="C14" s="29"/>
      <c r="D14" s="29"/>
      <c r="E14" s="42" t="s">
        <v>32</v>
      </c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3"/>
      <c r="AI14" s="43"/>
      <c r="AJ14" s="43"/>
      <c r="AK14" s="40" t="s">
        <v>30</v>
      </c>
      <c r="AL14" s="29"/>
      <c r="AM14" s="29"/>
      <c r="AN14" s="42" t="s">
        <v>32</v>
      </c>
      <c r="AO14" s="29"/>
      <c r="AP14" s="29"/>
      <c r="AQ14" s="31"/>
      <c r="BE14" s="39"/>
      <c r="BS14" s="24" t="s">
        <v>9</v>
      </c>
    </row>
    <row r="15" ht="6.96" customHeight="1">
      <c r="B15" s="28"/>
      <c r="C15" s="29"/>
      <c r="D15" s="29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  <c r="AF15" s="29"/>
      <c r="AG15" s="29"/>
      <c r="AH15" s="29"/>
      <c r="AI15" s="29"/>
      <c r="AJ15" s="29"/>
      <c r="AK15" s="29"/>
      <c r="AL15" s="29"/>
      <c r="AM15" s="29"/>
      <c r="AN15" s="29"/>
      <c r="AO15" s="29"/>
      <c r="AP15" s="29"/>
      <c r="AQ15" s="31"/>
      <c r="BE15" s="39"/>
      <c r="BS15" s="24" t="s">
        <v>6</v>
      </c>
    </row>
    <row r="16" ht="14.4" customHeight="1">
      <c r="B16" s="28"/>
      <c r="C16" s="29"/>
      <c r="D16" s="40" t="s">
        <v>33</v>
      </c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2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  <c r="AF16" s="29"/>
      <c r="AG16" s="29"/>
      <c r="AH16" s="29"/>
      <c r="AI16" s="29"/>
      <c r="AJ16" s="29"/>
      <c r="AK16" s="40" t="s">
        <v>28</v>
      </c>
      <c r="AL16" s="29"/>
      <c r="AM16" s="29"/>
      <c r="AN16" s="35" t="s">
        <v>5</v>
      </c>
      <c r="AO16" s="29"/>
      <c r="AP16" s="29"/>
      <c r="AQ16" s="31"/>
      <c r="BE16" s="39"/>
      <c r="BS16" s="24" t="s">
        <v>6</v>
      </c>
    </row>
    <row r="17" ht="18.48" customHeight="1">
      <c r="B17" s="28"/>
      <c r="C17" s="29"/>
      <c r="D17" s="29"/>
      <c r="E17" s="35" t="s">
        <v>34</v>
      </c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  <c r="Q17" s="29"/>
      <c r="R17" s="2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  <c r="AF17" s="29"/>
      <c r="AG17" s="29"/>
      <c r="AH17" s="29"/>
      <c r="AI17" s="29"/>
      <c r="AJ17" s="29"/>
      <c r="AK17" s="40" t="s">
        <v>30</v>
      </c>
      <c r="AL17" s="29"/>
      <c r="AM17" s="29"/>
      <c r="AN17" s="35" t="s">
        <v>5</v>
      </c>
      <c r="AO17" s="29"/>
      <c r="AP17" s="29"/>
      <c r="AQ17" s="31"/>
      <c r="BE17" s="39"/>
      <c r="BS17" s="24" t="s">
        <v>35</v>
      </c>
    </row>
    <row r="18" ht="6.96" customHeight="1">
      <c r="B18" s="28"/>
      <c r="C18" s="29"/>
      <c r="D18" s="29"/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29"/>
      <c r="P18" s="29"/>
      <c r="Q18" s="29"/>
      <c r="R18" s="2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  <c r="AF18" s="29"/>
      <c r="AG18" s="29"/>
      <c r="AH18" s="29"/>
      <c r="AI18" s="29"/>
      <c r="AJ18" s="29"/>
      <c r="AK18" s="29"/>
      <c r="AL18" s="29"/>
      <c r="AM18" s="29"/>
      <c r="AN18" s="29"/>
      <c r="AO18" s="29"/>
      <c r="AP18" s="29"/>
      <c r="AQ18" s="31"/>
      <c r="BE18" s="39"/>
      <c r="BS18" s="24" t="s">
        <v>9</v>
      </c>
    </row>
    <row r="19" ht="14.4" customHeight="1">
      <c r="B19" s="28"/>
      <c r="C19" s="29"/>
      <c r="D19" s="40" t="s">
        <v>36</v>
      </c>
      <c r="E19" s="29"/>
      <c r="F19" s="29"/>
      <c r="G19" s="29"/>
      <c r="H19" s="29"/>
      <c r="I19" s="29"/>
      <c r="J19" s="29"/>
      <c r="K19" s="29"/>
      <c r="L19" s="29"/>
      <c r="M19" s="29"/>
      <c r="N19" s="29"/>
      <c r="O19" s="29"/>
      <c r="P19" s="29"/>
      <c r="Q19" s="29"/>
      <c r="R19" s="2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  <c r="AF19" s="29"/>
      <c r="AG19" s="29"/>
      <c r="AH19" s="29"/>
      <c r="AI19" s="29"/>
      <c r="AJ19" s="29"/>
      <c r="AK19" s="29"/>
      <c r="AL19" s="29"/>
      <c r="AM19" s="29"/>
      <c r="AN19" s="29"/>
      <c r="AO19" s="29"/>
      <c r="AP19" s="29"/>
      <c r="AQ19" s="31"/>
      <c r="BE19" s="39"/>
      <c r="BS19" s="24" t="s">
        <v>9</v>
      </c>
    </row>
    <row r="20" ht="16.5" customHeight="1">
      <c r="B20" s="28"/>
      <c r="C20" s="29"/>
      <c r="D20" s="29"/>
      <c r="E20" s="44" t="s">
        <v>5</v>
      </c>
      <c r="F20" s="44"/>
      <c r="G20" s="44"/>
      <c r="H20" s="44"/>
      <c r="I20" s="44"/>
      <c r="J20" s="44"/>
      <c r="K20" s="44"/>
      <c r="L20" s="44"/>
      <c r="M20" s="44"/>
      <c r="N20" s="44"/>
      <c r="O20" s="44"/>
      <c r="P20" s="44"/>
      <c r="Q20" s="44"/>
      <c r="R20" s="44"/>
      <c r="S20" s="44"/>
      <c r="T20" s="44"/>
      <c r="U20" s="44"/>
      <c r="V20" s="44"/>
      <c r="W20" s="44"/>
      <c r="X20" s="44"/>
      <c r="Y20" s="44"/>
      <c r="Z20" s="44"/>
      <c r="AA20" s="44"/>
      <c r="AB20" s="44"/>
      <c r="AC20" s="44"/>
      <c r="AD20" s="44"/>
      <c r="AE20" s="44"/>
      <c r="AF20" s="44"/>
      <c r="AG20" s="44"/>
      <c r="AH20" s="44"/>
      <c r="AI20" s="44"/>
      <c r="AJ20" s="44"/>
      <c r="AK20" s="44"/>
      <c r="AL20" s="44"/>
      <c r="AM20" s="44"/>
      <c r="AN20" s="44"/>
      <c r="AO20" s="29"/>
      <c r="AP20" s="29"/>
      <c r="AQ20" s="31"/>
      <c r="BE20" s="39"/>
      <c r="BS20" s="24" t="s">
        <v>6</v>
      </c>
    </row>
    <row r="21" ht="6.96" customHeight="1">
      <c r="B21" s="28"/>
      <c r="C21" s="29"/>
      <c r="D21" s="29"/>
      <c r="E21" s="29"/>
      <c r="F21" s="29"/>
      <c r="G21" s="29"/>
      <c r="H21" s="29"/>
      <c r="I21" s="29"/>
      <c r="J21" s="29"/>
      <c r="K21" s="29"/>
      <c r="L21" s="29"/>
      <c r="M21" s="29"/>
      <c r="N21" s="29"/>
      <c r="O21" s="29"/>
      <c r="P21" s="29"/>
      <c r="Q21" s="29"/>
      <c r="R21" s="2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  <c r="AF21" s="29"/>
      <c r="AG21" s="29"/>
      <c r="AH21" s="29"/>
      <c r="AI21" s="29"/>
      <c r="AJ21" s="29"/>
      <c r="AK21" s="29"/>
      <c r="AL21" s="29"/>
      <c r="AM21" s="29"/>
      <c r="AN21" s="29"/>
      <c r="AO21" s="29"/>
      <c r="AP21" s="29"/>
      <c r="AQ21" s="31"/>
      <c r="BE21" s="39"/>
    </row>
    <row r="22" ht="6.96" customHeight="1">
      <c r="B22" s="28"/>
      <c r="C22" s="29"/>
      <c r="D22" s="45"/>
      <c r="E22" s="45"/>
      <c r="F22" s="45"/>
      <c r="G22" s="45"/>
      <c r="H22" s="45"/>
      <c r="I22" s="45"/>
      <c r="J22" s="45"/>
      <c r="K22" s="45"/>
      <c r="L22" s="45"/>
      <c r="M22" s="45"/>
      <c r="N22" s="45"/>
      <c r="O22" s="45"/>
      <c r="P22" s="45"/>
      <c r="Q22" s="45"/>
      <c r="R22" s="45"/>
      <c r="S22" s="45"/>
      <c r="T22" s="45"/>
      <c r="U22" s="45"/>
      <c r="V22" s="45"/>
      <c r="W22" s="45"/>
      <c r="X22" s="45"/>
      <c r="Y22" s="45"/>
      <c r="Z22" s="45"/>
      <c r="AA22" s="45"/>
      <c r="AB22" s="45"/>
      <c r="AC22" s="45"/>
      <c r="AD22" s="45"/>
      <c r="AE22" s="45"/>
      <c r="AF22" s="45"/>
      <c r="AG22" s="45"/>
      <c r="AH22" s="45"/>
      <c r="AI22" s="45"/>
      <c r="AJ22" s="45"/>
      <c r="AK22" s="45"/>
      <c r="AL22" s="45"/>
      <c r="AM22" s="45"/>
      <c r="AN22" s="45"/>
      <c r="AO22" s="45"/>
      <c r="AP22" s="29"/>
      <c r="AQ22" s="31"/>
      <c r="BE22" s="39"/>
    </row>
    <row r="23" s="1" customFormat="1" ht="25.92" customHeight="1">
      <c r="B23" s="46"/>
      <c r="C23" s="47"/>
      <c r="D23" s="48" t="s">
        <v>37</v>
      </c>
      <c r="E23" s="49"/>
      <c r="F23" s="49"/>
      <c r="G23" s="49"/>
      <c r="H23" s="49"/>
      <c r="I23" s="49"/>
      <c r="J23" s="49"/>
      <c r="K23" s="49"/>
      <c r="L23" s="49"/>
      <c r="M23" s="49"/>
      <c r="N23" s="49"/>
      <c r="O23" s="49"/>
      <c r="P23" s="49"/>
      <c r="Q23" s="49"/>
      <c r="R23" s="49"/>
      <c r="S23" s="49"/>
      <c r="T23" s="49"/>
      <c r="U23" s="49"/>
      <c r="V23" s="49"/>
      <c r="W23" s="49"/>
      <c r="X23" s="49"/>
      <c r="Y23" s="49"/>
      <c r="Z23" s="49"/>
      <c r="AA23" s="49"/>
      <c r="AB23" s="49"/>
      <c r="AC23" s="49"/>
      <c r="AD23" s="49"/>
      <c r="AE23" s="49"/>
      <c r="AF23" s="49"/>
      <c r="AG23" s="49"/>
      <c r="AH23" s="49"/>
      <c r="AI23" s="49"/>
      <c r="AJ23" s="49"/>
      <c r="AK23" s="50">
        <f>ROUND(AG51,2)</f>
        <v>0</v>
      </c>
      <c r="AL23" s="49"/>
      <c r="AM23" s="49"/>
      <c r="AN23" s="49"/>
      <c r="AO23" s="49"/>
      <c r="AP23" s="47"/>
      <c r="AQ23" s="51"/>
      <c r="BE23" s="39"/>
    </row>
    <row r="24" s="1" customFormat="1" ht="6.96" customHeight="1">
      <c r="B24" s="46"/>
      <c r="C24" s="47"/>
      <c r="D24" s="47"/>
      <c r="E24" s="47"/>
      <c r="F24" s="47"/>
      <c r="G24" s="47"/>
      <c r="H24" s="47"/>
      <c r="I24" s="47"/>
      <c r="J24" s="47"/>
      <c r="K24" s="47"/>
      <c r="L24" s="47"/>
      <c r="M24" s="47"/>
      <c r="N24" s="47"/>
      <c r="O24" s="47"/>
      <c r="P24" s="47"/>
      <c r="Q24" s="47"/>
      <c r="R24" s="47"/>
      <c r="S24" s="47"/>
      <c r="T24" s="47"/>
      <c r="U24" s="47"/>
      <c r="V24" s="47"/>
      <c r="W24" s="47"/>
      <c r="X24" s="47"/>
      <c r="Y24" s="47"/>
      <c r="Z24" s="47"/>
      <c r="AA24" s="47"/>
      <c r="AB24" s="47"/>
      <c r="AC24" s="47"/>
      <c r="AD24" s="47"/>
      <c r="AE24" s="47"/>
      <c r="AF24" s="47"/>
      <c r="AG24" s="47"/>
      <c r="AH24" s="47"/>
      <c r="AI24" s="47"/>
      <c r="AJ24" s="47"/>
      <c r="AK24" s="47"/>
      <c r="AL24" s="47"/>
      <c r="AM24" s="47"/>
      <c r="AN24" s="47"/>
      <c r="AO24" s="47"/>
      <c r="AP24" s="47"/>
      <c r="AQ24" s="51"/>
      <c r="BE24" s="39"/>
    </row>
    <row r="25" s="1" customFormat="1">
      <c r="B25" s="46"/>
      <c r="C25" s="47"/>
      <c r="D25" s="47"/>
      <c r="E25" s="47"/>
      <c r="F25" s="47"/>
      <c r="G25" s="47"/>
      <c r="H25" s="47"/>
      <c r="I25" s="47"/>
      <c r="J25" s="47"/>
      <c r="K25" s="47"/>
      <c r="L25" s="52" t="s">
        <v>38</v>
      </c>
      <c r="M25" s="52"/>
      <c r="N25" s="52"/>
      <c r="O25" s="52"/>
      <c r="P25" s="47"/>
      <c r="Q25" s="47"/>
      <c r="R25" s="47"/>
      <c r="S25" s="47"/>
      <c r="T25" s="47"/>
      <c r="U25" s="47"/>
      <c r="V25" s="47"/>
      <c r="W25" s="52" t="s">
        <v>39</v>
      </c>
      <c r="X25" s="52"/>
      <c r="Y25" s="52"/>
      <c r="Z25" s="52"/>
      <c r="AA25" s="52"/>
      <c r="AB25" s="52"/>
      <c r="AC25" s="52"/>
      <c r="AD25" s="52"/>
      <c r="AE25" s="52"/>
      <c r="AF25" s="47"/>
      <c r="AG25" s="47"/>
      <c r="AH25" s="47"/>
      <c r="AI25" s="47"/>
      <c r="AJ25" s="47"/>
      <c r="AK25" s="52" t="s">
        <v>40</v>
      </c>
      <c r="AL25" s="52"/>
      <c r="AM25" s="52"/>
      <c r="AN25" s="52"/>
      <c r="AO25" s="52"/>
      <c r="AP25" s="47"/>
      <c r="AQ25" s="51"/>
      <c r="BE25" s="39"/>
    </row>
    <row r="26" s="2" customFormat="1" ht="14.4" customHeight="1">
      <c r="B26" s="53"/>
      <c r="C26" s="54"/>
      <c r="D26" s="55" t="s">
        <v>41</v>
      </c>
      <c r="E26" s="54"/>
      <c r="F26" s="55" t="s">
        <v>42</v>
      </c>
      <c r="G26" s="54"/>
      <c r="H26" s="54"/>
      <c r="I26" s="54"/>
      <c r="J26" s="54"/>
      <c r="K26" s="54"/>
      <c r="L26" s="56">
        <v>0.20999999999999999</v>
      </c>
      <c r="M26" s="54"/>
      <c r="N26" s="54"/>
      <c r="O26" s="54"/>
      <c r="P26" s="54"/>
      <c r="Q26" s="54"/>
      <c r="R26" s="54"/>
      <c r="S26" s="54"/>
      <c r="T26" s="54"/>
      <c r="U26" s="54"/>
      <c r="V26" s="54"/>
      <c r="W26" s="57">
        <f>ROUND(AZ51,2)</f>
        <v>0</v>
      </c>
      <c r="X26" s="54"/>
      <c r="Y26" s="54"/>
      <c r="Z26" s="54"/>
      <c r="AA26" s="54"/>
      <c r="AB26" s="54"/>
      <c r="AC26" s="54"/>
      <c r="AD26" s="54"/>
      <c r="AE26" s="54"/>
      <c r="AF26" s="54"/>
      <c r="AG26" s="54"/>
      <c r="AH26" s="54"/>
      <c r="AI26" s="54"/>
      <c r="AJ26" s="54"/>
      <c r="AK26" s="57">
        <f>ROUND(AV51,2)</f>
        <v>0</v>
      </c>
      <c r="AL26" s="54"/>
      <c r="AM26" s="54"/>
      <c r="AN26" s="54"/>
      <c r="AO26" s="54"/>
      <c r="AP26" s="54"/>
      <c r="AQ26" s="58"/>
      <c r="BE26" s="39"/>
    </row>
    <row r="27" s="2" customFormat="1" ht="14.4" customHeight="1">
      <c r="B27" s="53"/>
      <c r="C27" s="54"/>
      <c r="D27" s="54"/>
      <c r="E27" s="54"/>
      <c r="F27" s="55" t="s">
        <v>43</v>
      </c>
      <c r="G27" s="54"/>
      <c r="H27" s="54"/>
      <c r="I27" s="54"/>
      <c r="J27" s="54"/>
      <c r="K27" s="54"/>
      <c r="L27" s="56">
        <v>0.14999999999999999</v>
      </c>
      <c r="M27" s="54"/>
      <c r="N27" s="54"/>
      <c r="O27" s="54"/>
      <c r="P27" s="54"/>
      <c r="Q27" s="54"/>
      <c r="R27" s="54"/>
      <c r="S27" s="54"/>
      <c r="T27" s="54"/>
      <c r="U27" s="54"/>
      <c r="V27" s="54"/>
      <c r="W27" s="57">
        <f>ROUND(BA51,2)</f>
        <v>0</v>
      </c>
      <c r="X27" s="54"/>
      <c r="Y27" s="54"/>
      <c r="Z27" s="54"/>
      <c r="AA27" s="54"/>
      <c r="AB27" s="54"/>
      <c r="AC27" s="54"/>
      <c r="AD27" s="54"/>
      <c r="AE27" s="54"/>
      <c r="AF27" s="54"/>
      <c r="AG27" s="54"/>
      <c r="AH27" s="54"/>
      <c r="AI27" s="54"/>
      <c r="AJ27" s="54"/>
      <c r="AK27" s="57">
        <f>ROUND(AW51,2)</f>
        <v>0</v>
      </c>
      <c r="AL27" s="54"/>
      <c r="AM27" s="54"/>
      <c r="AN27" s="54"/>
      <c r="AO27" s="54"/>
      <c r="AP27" s="54"/>
      <c r="AQ27" s="58"/>
      <c r="BE27" s="39"/>
    </row>
    <row r="28" hidden="1" s="2" customFormat="1" ht="14.4" customHeight="1">
      <c r="B28" s="53"/>
      <c r="C28" s="54"/>
      <c r="D28" s="54"/>
      <c r="E28" s="54"/>
      <c r="F28" s="55" t="s">
        <v>44</v>
      </c>
      <c r="G28" s="54"/>
      <c r="H28" s="54"/>
      <c r="I28" s="54"/>
      <c r="J28" s="54"/>
      <c r="K28" s="54"/>
      <c r="L28" s="56">
        <v>0.20999999999999999</v>
      </c>
      <c r="M28" s="54"/>
      <c r="N28" s="54"/>
      <c r="O28" s="54"/>
      <c r="P28" s="54"/>
      <c r="Q28" s="54"/>
      <c r="R28" s="54"/>
      <c r="S28" s="54"/>
      <c r="T28" s="54"/>
      <c r="U28" s="54"/>
      <c r="V28" s="54"/>
      <c r="W28" s="57">
        <f>ROUND(BB51,2)</f>
        <v>0</v>
      </c>
      <c r="X28" s="54"/>
      <c r="Y28" s="54"/>
      <c r="Z28" s="54"/>
      <c r="AA28" s="54"/>
      <c r="AB28" s="54"/>
      <c r="AC28" s="54"/>
      <c r="AD28" s="54"/>
      <c r="AE28" s="54"/>
      <c r="AF28" s="54"/>
      <c r="AG28" s="54"/>
      <c r="AH28" s="54"/>
      <c r="AI28" s="54"/>
      <c r="AJ28" s="54"/>
      <c r="AK28" s="57">
        <v>0</v>
      </c>
      <c r="AL28" s="54"/>
      <c r="AM28" s="54"/>
      <c r="AN28" s="54"/>
      <c r="AO28" s="54"/>
      <c r="AP28" s="54"/>
      <c r="AQ28" s="58"/>
      <c r="BE28" s="39"/>
    </row>
    <row r="29" hidden="1" s="2" customFormat="1" ht="14.4" customHeight="1">
      <c r="B29" s="53"/>
      <c r="C29" s="54"/>
      <c r="D29" s="54"/>
      <c r="E29" s="54"/>
      <c r="F29" s="55" t="s">
        <v>45</v>
      </c>
      <c r="G29" s="54"/>
      <c r="H29" s="54"/>
      <c r="I29" s="54"/>
      <c r="J29" s="54"/>
      <c r="K29" s="54"/>
      <c r="L29" s="56">
        <v>0.14999999999999999</v>
      </c>
      <c r="M29" s="54"/>
      <c r="N29" s="54"/>
      <c r="O29" s="54"/>
      <c r="P29" s="54"/>
      <c r="Q29" s="54"/>
      <c r="R29" s="54"/>
      <c r="S29" s="54"/>
      <c r="T29" s="54"/>
      <c r="U29" s="54"/>
      <c r="V29" s="54"/>
      <c r="W29" s="57">
        <f>ROUND(BC51,2)</f>
        <v>0</v>
      </c>
      <c r="X29" s="54"/>
      <c r="Y29" s="54"/>
      <c r="Z29" s="54"/>
      <c r="AA29" s="54"/>
      <c r="AB29" s="54"/>
      <c r="AC29" s="54"/>
      <c r="AD29" s="54"/>
      <c r="AE29" s="54"/>
      <c r="AF29" s="54"/>
      <c r="AG29" s="54"/>
      <c r="AH29" s="54"/>
      <c r="AI29" s="54"/>
      <c r="AJ29" s="54"/>
      <c r="AK29" s="57">
        <v>0</v>
      </c>
      <c r="AL29" s="54"/>
      <c r="AM29" s="54"/>
      <c r="AN29" s="54"/>
      <c r="AO29" s="54"/>
      <c r="AP29" s="54"/>
      <c r="AQ29" s="58"/>
      <c r="BE29" s="39"/>
    </row>
    <row r="30" hidden="1" s="2" customFormat="1" ht="14.4" customHeight="1">
      <c r="B30" s="53"/>
      <c r="C30" s="54"/>
      <c r="D30" s="54"/>
      <c r="E30" s="54"/>
      <c r="F30" s="55" t="s">
        <v>46</v>
      </c>
      <c r="G30" s="54"/>
      <c r="H30" s="54"/>
      <c r="I30" s="54"/>
      <c r="J30" s="54"/>
      <c r="K30" s="54"/>
      <c r="L30" s="56">
        <v>0</v>
      </c>
      <c r="M30" s="54"/>
      <c r="N30" s="54"/>
      <c r="O30" s="54"/>
      <c r="P30" s="54"/>
      <c r="Q30" s="54"/>
      <c r="R30" s="54"/>
      <c r="S30" s="54"/>
      <c r="T30" s="54"/>
      <c r="U30" s="54"/>
      <c r="V30" s="54"/>
      <c r="W30" s="57">
        <f>ROUND(BD51,2)</f>
        <v>0</v>
      </c>
      <c r="X30" s="54"/>
      <c r="Y30" s="54"/>
      <c r="Z30" s="54"/>
      <c r="AA30" s="54"/>
      <c r="AB30" s="54"/>
      <c r="AC30" s="54"/>
      <c r="AD30" s="54"/>
      <c r="AE30" s="54"/>
      <c r="AF30" s="54"/>
      <c r="AG30" s="54"/>
      <c r="AH30" s="54"/>
      <c r="AI30" s="54"/>
      <c r="AJ30" s="54"/>
      <c r="AK30" s="57">
        <v>0</v>
      </c>
      <c r="AL30" s="54"/>
      <c r="AM30" s="54"/>
      <c r="AN30" s="54"/>
      <c r="AO30" s="54"/>
      <c r="AP30" s="54"/>
      <c r="AQ30" s="58"/>
      <c r="BE30" s="39"/>
    </row>
    <row r="31" s="1" customFormat="1" ht="6.96" customHeight="1">
      <c r="B31" s="46"/>
      <c r="C31" s="47"/>
      <c r="D31" s="47"/>
      <c r="E31" s="47"/>
      <c r="F31" s="47"/>
      <c r="G31" s="47"/>
      <c r="H31" s="47"/>
      <c r="I31" s="47"/>
      <c r="J31" s="47"/>
      <c r="K31" s="47"/>
      <c r="L31" s="47"/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7"/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7"/>
      <c r="AL31" s="47"/>
      <c r="AM31" s="47"/>
      <c r="AN31" s="47"/>
      <c r="AO31" s="47"/>
      <c r="AP31" s="47"/>
      <c r="AQ31" s="51"/>
      <c r="BE31" s="39"/>
    </row>
    <row r="32" s="1" customFormat="1" ht="25.92" customHeight="1">
      <c r="B32" s="46"/>
      <c r="C32" s="59"/>
      <c r="D32" s="60" t="s">
        <v>47</v>
      </c>
      <c r="E32" s="61"/>
      <c r="F32" s="61"/>
      <c r="G32" s="61"/>
      <c r="H32" s="61"/>
      <c r="I32" s="61"/>
      <c r="J32" s="61"/>
      <c r="K32" s="61"/>
      <c r="L32" s="61"/>
      <c r="M32" s="61"/>
      <c r="N32" s="61"/>
      <c r="O32" s="61"/>
      <c r="P32" s="61"/>
      <c r="Q32" s="61"/>
      <c r="R32" s="61"/>
      <c r="S32" s="61"/>
      <c r="T32" s="62" t="s">
        <v>48</v>
      </c>
      <c r="U32" s="61"/>
      <c r="V32" s="61"/>
      <c r="W32" s="61"/>
      <c r="X32" s="63" t="s">
        <v>49</v>
      </c>
      <c r="Y32" s="61"/>
      <c r="Z32" s="61"/>
      <c r="AA32" s="61"/>
      <c r="AB32" s="61"/>
      <c r="AC32" s="61"/>
      <c r="AD32" s="61"/>
      <c r="AE32" s="61"/>
      <c r="AF32" s="61"/>
      <c r="AG32" s="61"/>
      <c r="AH32" s="61"/>
      <c r="AI32" s="61"/>
      <c r="AJ32" s="61"/>
      <c r="AK32" s="64">
        <f>SUM(AK23:AK30)</f>
        <v>0</v>
      </c>
      <c r="AL32" s="61"/>
      <c r="AM32" s="61"/>
      <c r="AN32" s="61"/>
      <c r="AO32" s="65"/>
      <c r="AP32" s="59"/>
      <c r="AQ32" s="66"/>
      <c r="BE32" s="39"/>
    </row>
    <row r="33" s="1" customFormat="1" ht="6.96" customHeight="1">
      <c r="B33" s="46"/>
      <c r="C33" s="47"/>
      <c r="D33" s="47"/>
      <c r="E33" s="47"/>
      <c r="F33" s="47"/>
      <c r="G33" s="47"/>
      <c r="H33" s="47"/>
      <c r="I33" s="47"/>
      <c r="J33" s="47"/>
      <c r="K33" s="47"/>
      <c r="L33" s="47"/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7"/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7"/>
      <c r="AL33" s="47"/>
      <c r="AM33" s="47"/>
      <c r="AN33" s="47"/>
      <c r="AO33" s="47"/>
      <c r="AP33" s="47"/>
      <c r="AQ33" s="51"/>
    </row>
    <row r="34" s="1" customFormat="1" ht="6.96" customHeight="1">
      <c r="B34" s="67"/>
      <c r="C34" s="68"/>
      <c r="D34" s="68"/>
      <c r="E34" s="68"/>
      <c r="F34" s="68"/>
      <c r="G34" s="68"/>
      <c r="H34" s="68"/>
      <c r="I34" s="68"/>
      <c r="J34" s="68"/>
      <c r="K34" s="68"/>
      <c r="L34" s="68"/>
      <c r="M34" s="68"/>
      <c r="N34" s="68"/>
      <c r="O34" s="68"/>
      <c r="P34" s="68"/>
      <c r="Q34" s="68"/>
      <c r="R34" s="68"/>
      <c r="S34" s="68"/>
      <c r="T34" s="68"/>
      <c r="U34" s="68"/>
      <c r="V34" s="68"/>
      <c r="W34" s="68"/>
      <c r="X34" s="68"/>
      <c r="Y34" s="68"/>
      <c r="Z34" s="68"/>
      <c r="AA34" s="68"/>
      <c r="AB34" s="68"/>
      <c r="AC34" s="68"/>
      <c r="AD34" s="68"/>
      <c r="AE34" s="68"/>
      <c r="AF34" s="68"/>
      <c r="AG34" s="68"/>
      <c r="AH34" s="68"/>
      <c r="AI34" s="68"/>
      <c r="AJ34" s="68"/>
      <c r="AK34" s="68"/>
      <c r="AL34" s="68"/>
      <c r="AM34" s="68"/>
      <c r="AN34" s="68"/>
      <c r="AO34" s="68"/>
      <c r="AP34" s="68"/>
      <c r="AQ34" s="69"/>
    </row>
    <row r="38" s="1" customFormat="1" ht="6.96" customHeight="1">
      <c r="B38" s="70"/>
      <c r="C38" s="71"/>
      <c r="D38" s="71"/>
      <c r="E38" s="71"/>
      <c r="F38" s="71"/>
      <c r="G38" s="71"/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46"/>
    </row>
    <row r="39" s="1" customFormat="1" ht="36.96" customHeight="1">
      <c r="B39" s="46"/>
      <c r="C39" s="72" t="s">
        <v>50</v>
      </c>
      <c r="AR39" s="46"/>
    </row>
    <row r="40" s="1" customFormat="1" ht="6.96" customHeight="1">
      <c r="B40" s="46"/>
      <c r="AR40" s="46"/>
    </row>
    <row r="41" s="3" customFormat="1" ht="14.4" customHeight="1">
      <c r="B41" s="73"/>
      <c r="C41" s="74" t="s">
        <v>16</v>
      </c>
      <c r="L41" s="3" t="str">
        <f>K5</f>
        <v>A2018266_2</v>
      </c>
      <c r="AR41" s="73"/>
    </row>
    <row r="42" s="4" customFormat="1" ht="36.96" customHeight="1">
      <c r="B42" s="75"/>
      <c r="C42" s="76" t="s">
        <v>19</v>
      </c>
      <c r="L42" s="77" t="str">
        <f>K6</f>
        <v>STAVEBNÍ ÚPRAVY A PŘÍSTAVBA OBJEKTU ul. Švermova č.p.100</v>
      </c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4"/>
      <c r="AN42" s="4"/>
      <c r="AO42" s="4"/>
      <c r="AR42" s="75"/>
    </row>
    <row r="43" s="1" customFormat="1" ht="6.96" customHeight="1">
      <c r="B43" s="46"/>
      <c r="AR43" s="46"/>
    </row>
    <row r="44" s="1" customFormat="1">
      <c r="B44" s="46"/>
      <c r="C44" s="74" t="s">
        <v>23</v>
      </c>
      <c r="L44" s="78" t="str">
        <f>IF(K8="","",K8)</f>
        <v>p.p.č. 35, 32/1 a 34/1 k.ú. Ostašov u Liberce</v>
      </c>
      <c r="AI44" s="74" t="s">
        <v>25</v>
      </c>
      <c r="AM44" s="79" t="str">
        <f>IF(AN8= "","",AN8)</f>
        <v>3. 9. 2018</v>
      </c>
      <c r="AN44" s="79"/>
      <c r="AR44" s="46"/>
    </row>
    <row r="45" s="1" customFormat="1" ht="6.96" customHeight="1">
      <c r="B45" s="46"/>
      <c r="AR45" s="46"/>
    </row>
    <row r="46" s="1" customFormat="1">
      <c r="B46" s="46"/>
      <c r="C46" s="74" t="s">
        <v>27</v>
      </c>
      <c r="L46" s="3" t="str">
        <f>IF(E11= "","",E11)</f>
        <v xml:space="preserve">Statutární město Liberec </v>
      </c>
      <c r="AI46" s="74" t="s">
        <v>33</v>
      </c>
      <c r="AM46" s="3" t="str">
        <f>IF(E17="","",E17)</f>
        <v>FS Vision, s.r.o., EnergySim s.r.o.</v>
      </c>
      <c r="AN46" s="3"/>
      <c r="AO46" s="3"/>
      <c r="AP46" s="3"/>
      <c r="AR46" s="46"/>
      <c r="AS46" s="80" t="s">
        <v>51</v>
      </c>
      <c r="AT46" s="81"/>
      <c r="AU46" s="82"/>
      <c r="AV46" s="82"/>
      <c r="AW46" s="82"/>
      <c r="AX46" s="82"/>
      <c r="AY46" s="82"/>
      <c r="AZ46" s="82"/>
      <c r="BA46" s="82"/>
      <c r="BB46" s="82"/>
      <c r="BC46" s="82"/>
      <c r="BD46" s="83"/>
    </row>
    <row r="47" s="1" customFormat="1">
      <c r="B47" s="46"/>
      <c r="C47" s="74" t="s">
        <v>31</v>
      </c>
      <c r="L47" s="3" t="str">
        <f>IF(E14= "Vyplň údaj","",E14)</f>
        <v/>
      </c>
      <c r="AR47" s="46"/>
      <c r="AS47" s="84"/>
      <c r="AT47" s="55"/>
      <c r="AU47" s="47"/>
      <c r="AV47" s="47"/>
      <c r="AW47" s="47"/>
      <c r="AX47" s="47"/>
      <c r="AY47" s="47"/>
      <c r="AZ47" s="47"/>
      <c r="BA47" s="47"/>
      <c r="BB47" s="47"/>
      <c r="BC47" s="47"/>
      <c r="BD47" s="85"/>
    </row>
    <row r="48" s="1" customFormat="1" ht="10.8" customHeight="1">
      <c r="B48" s="46"/>
      <c r="AR48" s="46"/>
      <c r="AS48" s="84"/>
      <c r="AT48" s="55"/>
      <c r="AU48" s="47"/>
      <c r="AV48" s="47"/>
      <c r="AW48" s="47"/>
      <c r="AX48" s="47"/>
      <c r="AY48" s="47"/>
      <c r="AZ48" s="47"/>
      <c r="BA48" s="47"/>
      <c r="BB48" s="47"/>
      <c r="BC48" s="47"/>
      <c r="BD48" s="85"/>
    </row>
    <row r="49" s="1" customFormat="1" ht="29.28" customHeight="1">
      <c r="B49" s="46"/>
      <c r="C49" s="86" t="s">
        <v>52</v>
      </c>
      <c r="D49" s="87"/>
      <c r="E49" s="87"/>
      <c r="F49" s="87"/>
      <c r="G49" s="87"/>
      <c r="H49" s="88"/>
      <c r="I49" s="89" t="s">
        <v>53</v>
      </c>
      <c r="J49" s="87"/>
      <c r="K49" s="87"/>
      <c r="L49" s="87"/>
      <c r="M49" s="87"/>
      <c r="N49" s="87"/>
      <c r="O49" s="87"/>
      <c r="P49" s="87"/>
      <c r="Q49" s="87"/>
      <c r="R49" s="87"/>
      <c r="S49" s="87"/>
      <c r="T49" s="87"/>
      <c r="U49" s="87"/>
      <c r="V49" s="87"/>
      <c r="W49" s="87"/>
      <c r="X49" s="87"/>
      <c r="Y49" s="87"/>
      <c r="Z49" s="87"/>
      <c r="AA49" s="87"/>
      <c r="AB49" s="87"/>
      <c r="AC49" s="87"/>
      <c r="AD49" s="87"/>
      <c r="AE49" s="87"/>
      <c r="AF49" s="87"/>
      <c r="AG49" s="90" t="s">
        <v>54</v>
      </c>
      <c r="AH49" s="87"/>
      <c r="AI49" s="87"/>
      <c r="AJ49" s="87"/>
      <c r="AK49" s="87"/>
      <c r="AL49" s="87"/>
      <c r="AM49" s="87"/>
      <c r="AN49" s="89" t="s">
        <v>55</v>
      </c>
      <c r="AO49" s="87"/>
      <c r="AP49" s="87"/>
      <c r="AQ49" s="91" t="s">
        <v>56</v>
      </c>
      <c r="AR49" s="46"/>
      <c r="AS49" s="92" t="s">
        <v>57</v>
      </c>
      <c r="AT49" s="93" t="s">
        <v>58</v>
      </c>
      <c r="AU49" s="93" t="s">
        <v>59</v>
      </c>
      <c r="AV49" s="93" t="s">
        <v>60</v>
      </c>
      <c r="AW49" s="93" t="s">
        <v>61</v>
      </c>
      <c r="AX49" s="93" t="s">
        <v>62</v>
      </c>
      <c r="AY49" s="93" t="s">
        <v>63</v>
      </c>
      <c r="AZ49" s="93" t="s">
        <v>64</v>
      </c>
      <c r="BA49" s="93" t="s">
        <v>65</v>
      </c>
      <c r="BB49" s="93" t="s">
        <v>66</v>
      </c>
      <c r="BC49" s="93" t="s">
        <v>67</v>
      </c>
      <c r="BD49" s="94" t="s">
        <v>68</v>
      </c>
    </row>
    <row r="50" s="1" customFormat="1" ht="10.8" customHeight="1">
      <c r="B50" s="46"/>
      <c r="AR50" s="46"/>
      <c r="AS50" s="95"/>
      <c r="AT50" s="82"/>
      <c r="AU50" s="82"/>
      <c r="AV50" s="82"/>
      <c r="AW50" s="82"/>
      <c r="AX50" s="82"/>
      <c r="AY50" s="82"/>
      <c r="AZ50" s="82"/>
      <c r="BA50" s="82"/>
      <c r="BB50" s="82"/>
      <c r="BC50" s="82"/>
      <c r="BD50" s="83"/>
    </row>
    <row r="51" s="4" customFormat="1" ht="32.4" customHeight="1">
      <c r="B51" s="75"/>
      <c r="C51" s="96" t="s">
        <v>69</v>
      </c>
      <c r="D51" s="97"/>
      <c r="E51" s="97"/>
      <c r="F51" s="97"/>
      <c r="G51" s="97"/>
      <c r="H51" s="97"/>
      <c r="I51" s="97"/>
      <c r="J51" s="97"/>
      <c r="K51" s="97"/>
      <c r="L51" s="97"/>
      <c r="M51" s="97"/>
      <c r="N51" s="97"/>
      <c r="O51" s="97"/>
      <c r="P51" s="97"/>
      <c r="Q51" s="97"/>
      <c r="R51" s="97"/>
      <c r="S51" s="97"/>
      <c r="T51" s="97"/>
      <c r="U51" s="97"/>
      <c r="V51" s="97"/>
      <c r="W51" s="97"/>
      <c r="X51" s="97"/>
      <c r="Y51" s="97"/>
      <c r="Z51" s="97"/>
      <c r="AA51" s="97"/>
      <c r="AB51" s="97"/>
      <c r="AC51" s="97"/>
      <c r="AD51" s="97"/>
      <c r="AE51" s="97"/>
      <c r="AF51" s="97"/>
      <c r="AG51" s="98">
        <f>ROUND(AG52,2)</f>
        <v>0</v>
      </c>
      <c r="AH51" s="98"/>
      <c r="AI51" s="98"/>
      <c r="AJ51" s="98"/>
      <c r="AK51" s="98"/>
      <c r="AL51" s="98"/>
      <c r="AM51" s="98"/>
      <c r="AN51" s="99">
        <f>SUM(AG51,AT51)</f>
        <v>0</v>
      </c>
      <c r="AO51" s="99"/>
      <c r="AP51" s="99"/>
      <c r="AQ51" s="100" t="s">
        <v>5</v>
      </c>
      <c r="AR51" s="75"/>
      <c r="AS51" s="101">
        <f>ROUND(AS52,2)</f>
        <v>0</v>
      </c>
      <c r="AT51" s="102">
        <f>ROUND(SUM(AV51:AW51),2)</f>
        <v>0</v>
      </c>
      <c r="AU51" s="103">
        <f>ROUND(AU52,5)</f>
        <v>0</v>
      </c>
      <c r="AV51" s="102">
        <f>ROUND(AZ51*L26,2)</f>
        <v>0</v>
      </c>
      <c r="AW51" s="102">
        <f>ROUND(BA51*L27,2)</f>
        <v>0</v>
      </c>
      <c r="AX51" s="102">
        <f>ROUND(BB51*L26,2)</f>
        <v>0</v>
      </c>
      <c r="AY51" s="102">
        <f>ROUND(BC51*L27,2)</f>
        <v>0</v>
      </c>
      <c r="AZ51" s="102">
        <f>ROUND(AZ52,2)</f>
        <v>0</v>
      </c>
      <c r="BA51" s="102">
        <f>ROUND(BA52,2)</f>
        <v>0</v>
      </c>
      <c r="BB51" s="102">
        <f>ROUND(BB52,2)</f>
        <v>0</v>
      </c>
      <c r="BC51" s="102">
        <f>ROUND(BC52,2)</f>
        <v>0</v>
      </c>
      <c r="BD51" s="104">
        <f>ROUND(BD52,2)</f>
        <v>0</v>
      </c>
      <c r="BS51" s="76" t="s">
        <v>70</v>
      </c>
      <c r="BT51" s="76" t="s">
        <v>71</v>
      </c>
      <c r="BU51" s="105" t="s">
        <v>72</v>
      </c>
      <c r="BV51" s="76" t="s">
        <v>73</v>
      </c>
      <c r="BW51" s="76" t="s">
        <v>7</v>
      </c>
      <c r="BX51" s="76" t="s">
        <v>74</v>
      </c>
      <c r="CL51" s="76" t="s">
        <v>5</v>
      </c>
    </row>
    <row r="52" s="5" customFormat="1" ht="16.5" customHeight="1">
      <c r="A52" s="106" t="s">
        <v>75</v>
      </c>
      <c r="B52" s="107"/>
      <c r="C52" s="108"/>
      <c r="D52" s="109" t="s">
        <v>76</v>
      </c>
      <c r="E52" s="109"/>
      <c r="F52" s="109"/>
      <c r="G52" s="109"/>
      <c r="H52" s="109"/>
      <c r="I52" s="110"/>
      <c r="J52" s="109" t="s">
        <v>77</v>
      </c>
      <c r="K52" s="109"/>
      <c r="L52" s="109"/>
      <c r="M52" s="109"/>
      <c r="N52" s="109"/>
      <c r="O52" s="109"/>
      <c r="P52" s="109"/>
      <c r="Q52" s="109"/>
      <c r="R52" s="109"/>
      <c r="S52" s="109"/>
      <c r="T52" s="109"/>
      <c r="U52" s="109"/>
      <c r="V52" s="109"/>
      <c r="W52" s="109"/>
      <c r="X52" s="109"/>
      <c r="Y52" s="109"/>
      <c r="Z52" s="109"/>
      <c r="AA52" s="109"/>
      <c r="AB52" s="109"/>
      <c r="AC52" s="109"/>
      <c r="AD52" s="109"/>
      <c r="AE52" s="109"/>
      <c r="AF52" s="109"/>
      <c r="AG52" s="111">
        <f>'D.1.4.B - vytápění'!J27</f>
        <v>0</v>
      </c>
      <c r="AH52" s="110"/>
      <c r="AI52" s="110"/>
      <c r="AJ52" s="110"/>
      <c r="AK52" s="110"/>
      <c r="AL52" s="110"/>
      <c r="AM52" s="110"/>
      <c r="AN52" s="111">
        <f>SUM(AG52,AT52)</f>
        <v>0</v>
      </c>
      <c r="AO52" s="110"/>
      <c r="AP52" s="110"/>
      <c r="AQ52" s="112" t="s">
        <v>78</v>
      </c>
      <c r="AR52" s="107"/>
      <c r="AS52" s="113">
        <v>0</v>
      </c>
      <c r="AT52" s="114">
        <f>ROUND(SUM(AV52:AW52),2)</f>
        <v>0</v>
      </c>
      <c r="AU52" s="115">
        <f>'D.1.4.B - vytápění'!P92</f>
        <v>0</v>
      </c>
      <c r="AV52" s="114">
        <f>'D.1.4.B - vytápění'!J30</f>
        <v>0</v>
      </c>
      <c r="AW52" s="114">
        <f>'D.1.4.B - vytápění'!J31</f>
        <v>0</v>
      </c>
      <c r="AX52" s="114">
        <f>'D.1.4.B - vytápění'!J32</f>
        <v>0</v>
      </c>
      <c r="AY52" s="114">
        <f>'D.1.4.B - vytápění'!J33</f>
        <v>0</v>
      </c>
      <c r="AZ52" s="114">
        <f>'D.1.4.B - vytápění'!F30</f>
        <v>0</v>
      </c>
      <c r="BA52" s="114">
        <f>'D.1.4.B - vytápění'!F31</f>
        <v>0</v>
      </c>
      <c r="BB52" s="114">
        <f>'D.1.4.B - vytápění'!F32</f>
        <v>0</v>
      </c>
      <c r="BC52" s="114">
        <f>'D.1.4.B - vytápění'!F33</f>
        <v>0</v>
      </c>
      <c r="BD52" s="116">
        <f>'D.1.4.B - vytápění'!F34</f>
        <v>0</v>
      </c>
      <c r="BT52" s="117" t="s">
        <v>79</v>
      </c>
      <c r="BV52" s="117" t="s">
        <v>73</v>
      </c>
      <c r="BW52" s="117" t="s">
        <v>80</v>
      </c>
      <c r="BX52" s="117" t="s">
        <v>7</v>
      </c>
      <c r="CL52" s="117" t="s">
        <v>5</v>
      </c>
      <c r="CM52" s="117" t="s">
        <v>81</v>
      </c>
    </row>
    <row r="53" s="1" customFormat="1" ht="30" customHeight="1">
      <c r="B53" s="46"/>
      <c r="AR53" s="46"/>
    </row>
    <row r="54" s="1" customFormat="1" ht="6.96" customHeight="1">
      <c r="B54" s="67"/>
      <c r="C54" s="68"/>
      <c r="D54" s="68"/>
      <c r="E54" s="68"/>
      <c r="F54" s="68"/>
      <c r="G54" s="68"/>
      <c r="H54" s="68"/>
      <c r="I54" s="68"/>
      <c r="J54" s="68"/>
      <c r="K54" s="68"/>
      <c r="L54" s="68"/>
      <c r="M54" s="68"/>
      <c r="N54" s="68"/>
      <c r="O54" s="68"/>
      <c r="P54" s="68"/>
      <c r="Q54" s="68"/>
      <c r="R54" s="68"/>
      <c r="S54" s="68"/>
      <c r="T54" s="68"/>
      <c r="U54" s="68"/>
      <c r="V54" s="68"/>
      <c r="W54" s="68"/>
      <c r="X54" s="68"/>
      <c r="Y54" s="68"/>
      <c r="Z54" s="68"/>
      <c r="AA54" s="68"/>
      <c r="AB54" s="68"/>
      <c r="AC54" s="68"/>
      <c r="AD54" s="68"/>
      <c r="AE54" s="68"/>
      <c r="AF54" s="68"/>
      <c r="AG54" s="68"/>
      <c r="AH54" s="68"/>
      <c r="AI54" s="68"/>
      <c r="AJ54" s="68"/>
      <c r="AK54" s="68"/>
      <c r="AL54" s="68"/>
      <c r="AM54" s="68"/>
      <c r="AN54" s="68"/>
      <c r="AO54" s="68"/>
      <c r="AP54" s="68"/>
      <c r="AQ54" s="68"/>
      <c r="AR54" s="46"/>
    </row>
  </sheetData>
  <mergeCells count="41">
    <mergeCell ref="BE5:BE32"/>
    <mergeCell ref="K5:AO5"/>
    <mergeCell ref="K6:AO6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AK27:AO27"/>
    <mergeCell ref="L28:O28"/>
    <mergeCell ref="W28:AE28"/>
    <mergeCell ref="AK28:AO28"/>
    <mergeCell ref="L29:O29"/>
    <mergeCell ref="W29:AE29"/>
    <mergeCell ref="AK29:AO29"/>
    <mergeCell ref="L30:O30"/>
    <mergeCell ref="W30:AE30"/>
    <mergeCell ref="AK30:AO30"/>
    <mergeCell ref="X32:AB32"/>
    <mergeCell ref="AK32:AO32"/>
    <mergeCell ref="L42:AO42"/>
    <mergeCell ref="AM44:AN44"/>
    <mergeCell ref="AM46:AP46"/>
    <mergeCell ref="AS46:AT48"/>
    <mergeCell ref="C49:G49"/>
    <mergeCell ref="I49:AF49"/>
    <mergeCell ref="AG49:AM49"/>
    <mergeCell ref="AN49:AP49"/>
    <mergeCell ref="AN52:AP52"/>
    <mergeCell ref="AG52:AM52"/>
    <mergeCell ref="D52:H52"/>
    <mergeCell ref="J52:AF52"/>
    <mergeCell ref="AG51:AM51"/>
    <mergeCell ref="AN51:AP51"/>
    <mergeCell ref="AR2:BE2"/>
  </mergeCells>
  <hyperlinks>
    <hyperlink ref="K1:S1" location="C2" display="1) Rekapitulace stavby"/>
    <hyperlink ref="W1:AI1" location="C51" display="2) Rekapitulace objektů stavby a soupisů prací"/>
    <hyperlink ref="A52" location="'D.1.4.B - vytápění'!C2" display="/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18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0"/>
      <c r="B1" s="119"/>
      <c r="C1" s="119"/>
      <c r="D1" s="120" t="s">
        <v>1</v>
      </c>
      <c r="E1" s="119"/>
      <c r="F1" s="121" t="s">
        <v>82</v>
      </c>
      <c r="G1" s="121" t="s">
        <v>83</v>
      </c>
      <c r="H1" s="121"/>
      <c r="I1" s="122"/>
      <c r="J1" s="121" t="s">
        <v>84</v>
      </c>
      <c r="K1" s="120" t="s">
        <v>85</v>
      </c>
      <c r="L1" s="121" t="s">
        <v>86</v>
      </c>
      <c r="M1" s="121"/>
      <c r="N1" s="121"/>
      <c r="O1" s="121"/>
      <c r="P1" s="121"/>
      <c r="Q1" s="121"/>
      <c r="R1" s="121"/>
      <c r="S1" s="121"/>
      <c r="T1" s="121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ht="36.96" customHeight="1">
      <c r="L2" s="23" t="s">
        <v>8</v>
      </c>
      <c r="AT2" s="24" t="s">
        <v>80</v>
      </c>
      <c r="AZ2" s="123" t="s">
        <v>87</v>
      </c>
      <c r="BA2" s="123" t="s">
        <v>5</v>
      </c>
      <c r="BB2" s="123" t="s">
        <v>5</v>
      </c>
      <c r="BC2" s="123" t="s">
        <v>88</v>
      </c>
      <c r="BD2" s="123" t="s">
        <v>81</v>
      </c>
    </row>
    <row r="3" ht="6.96" customHeight="1">
      <c r="B3" s="25"/>
      <c r="C3" s="26"/>
      <c r="D3" s="26"/>
      <c r="E3" s="26"/>
      <c r="F3" s="26"/>
      <c r="G3" s="26"/>
      <c r="H3" s="26"/>
      <c r="I3" s="124"/>
      <c r="J3" s="26"/>
      <c r="K3" s="27"/>
      <c r="AT3" s="24" t="s">
        <v>81</v>
      </c>
      <c r="AZ3" s="123" t="s">
        <v>89</v>
      </c>
      <c r="BA3" s="123" t="s">
        <v>5</v>
      </c>
      <c r="BB3" s="123" t="s">
        <v>5</v>
      </c>
      <c r="BC3" s="123" t="s">
        <v>90</v>
      </c>
      <c r="BD3" s="123" t="s">
        <v>81</v>
      </c>
    </row>
    <row r="4" ht="36.96" customHeight="1">
      <c r="B4" s="28"/>
      <c r="C4" s="29"/>
      <c r="D4" s="30" t="s">
        <v>91</v>
      </c>
      <c r="E4" s="29"/>
      <c r="F4" s="29"/>
      <c r="G4" s="29"/>
      <c r="H4" s="29"/>
      <c r="I4" s="125"/>
      <c r="J4" s="29"/>
      <c r="K4" s="31"/>
      <c r="M4" s="32" t="s">
        <v>13</v>
      </c>
      <c r="AT4" s="24" t="s">
        <v>6</v>
      </c>
      <c r="AZ4" s="123" t="s">
        <v>92</v>
      </c>
      <c r="BA4" s="123" t="s">
        <v>5</v>
      </c>
      <c r="BB4" s="123" t="s">
        <v>5</v>
      </c>
      <c r="BC4" s="123" t="s">
        <v>93</v>
      </c>
      <c r="BD4" s="123" t="s">
        <v>81</v>
      </c>
    </row>
    <row r="5" ht="6.96" customHeight="1">
      <c r="B5" s="28"/>
      <c r="C5" s="29"/>
      <c r="D5" s="29"/>
      <c r="E5" s="29"/>
      <c r="F5" s="29"/>
      <c r="G5" s="29"/>
      <c r="H5" s="29"/>
      <c r="I5" s="125"/>
      <c r="J5" s="29"/>
      <c r="K5" s="31"/>
      <c r="AZ5" s="123" t="s">
        <v>94</v>
      </c>
      <c r="BA5" s="123" t="s">
        <v>5</v>
      </c>
      <c r="BB5" s="123" t="s">
        <v>5</v>
      </c>
      <c r="BC5" s="123" t="s">
        <v>95</v>
      </c>
      <c r="BD5" s="123" t="s">
        <v>81</v>
      </c>
    </row>
    <row r="6">
      <c r="B6" s="28"/>
      <c r="C6" s="29"/>
      <c r="D6" s="40" t="s">
        <v>19</v>
      </c>
      <c r="E6" s="29"/>
      <c r="F6" s="29"/>
      <c r="G6" s="29"/>
      <c r="H6" s="29"/>
      <c r="I6" s="125"/>
      <c r="J6" s="29"/>
      <c r="K6" s="31"/>
      <c r="AZ6" s="123" t="s">
        <v>96</v>
      </c>
      <c r="BA6" s="123" t="s">
        <v>5</v>
      </c>
      <c r="BB6" s="123" t="s">
        <v>5</v>
      </c>
      <c r="BC6" s="123" t="s">
        <v>97</v>
      </c>
      <c r="BD6" s="123" t="s">
        <v>81</v>
      </c>
    </row>
    <row r="7" ht="16.5" customHeight="1">
      <c r="B7" s="28"/>
      <c r="C7" s="29"/>
      <c r="D7" s="29"/>
      <c r="E7" s="126" t="str">
        <f>'Rekapitulace stavby'!K6</f>
        <v>STAVEBNÍ ÚPRAVY A PŘÍSTAVBA OBJEKTU ul. Švermova č.p.100</v>
      </c>
      <c r="F7" s="40"/>
      <c r="G7" s="40"/>
      <c r="H7" s="40"/>
      <c r="I7" s="125"/>
      <c r="J7" s="29"/>
      <c r="K7" s="31"/>
    </row>
    <row r="8" s="1" customFormat="1">
      <c r="B8" s="46"/>
      <c r="C8" s="47"/>
      <c r="D8" s="40" t="s">
        <v>98</v>
      </c>
      <c r="E8" s="47"/>
      <c r="F8" s="47"/>
      <c r="G8" s="47"/>
      <c r="H8" s="47"/>
      <c r="I8" s="127"/>
      <c r="J8" s="47"/>
      <c r="K8" s="51"/>
    </row>
    <row r="9" s="1" customFormat="1" ht="36.96" customHeight="1">
      <c r="B9" s="46"/>
      <c r="C9" s="47"/>
      <c r="D9" s="47"/>
      <c r="E9" s="128" t="s">
        <v>99</v>
      </c>
      <c r="F9" s="47"/>
      <c r="G9" s="47"/>
      <c r="H9" s="47"/>
      <c r="I9" s="127"/>
      <c r="J9" s="47"/>
      <c r="K9" s="51"/>
    </row>
    <row r="10" s="1" customFormat="1">
      <c r="B10" s="46"/>
      <c r="C10" s="47"/>
      <c r="D10" s="47"/>
      <c r="E10" s="47"/>
      <c r="F10" s="47"/>
      <c r="G10" s="47"/>
      <c r="H10" s="47"/>
      <c r="I10" s="127"/>
      <c r="J10" s="47"/>
      <c r="K10" s="51"/>
    </row>
    <row r="11" s="1" customFormat="1" ht="14.4" customHeight="1">
      <c r="B11" s="46"/>
      <c r="C11" s="47"/>
      <c r="D11" s="40" t="s">
        <v>21</v>
      </c>
      <c r="E11" s="47"/>
      <c r="F11" s="35" t="s">
        <v>5</v>
      </c>
      <c r="G11" s="47"/>
      <c r="H11" s="47"/>
      <c r="I11" s="129" t="s">
        <v>22</v>
      </c>
      <c r="J11" s="35" t="s">
        <v>5</v>
      </c>
      <c r="K11" s="51"/>
    </row>
    <row r="12" s="1" customFormat="1" ht="14.4" customHeight="1">
      <c r="B12" s="46"/>
      <c r="C12" s="47"/>
      <c r="D12" s="40" t="s">
        <v>23</v>
      </c>
      <c r="E12" s="47"/>
      <c r="F12" s="35" t="s">
        <v>24</v>
      </c>
      <c r="G12" s="47"/>
      <c r="H12" s="47"/>
      <c r="I12" s="129" t="s">
        <v>25</v>
      </c>
      <c r="J12" s="130" t="str">
        <f>'Rekapitulace stavby'!AN8</f>
        <v>3. 9. 2018</v>
      </c>
      <c r="K12" s="51"/>
    </row>
    <row r="13" s="1" customFormat="1" ht="10.8" customHeight="1">
      <c r="B13" s="46"/>
      <c r="C13" s="47"/>
      <c r="D13" s="47"/>
      <c r="E13" s="47"/>
      <c r="F13" s="47"/>
      <c r="G13" s="47"/>
      <c r="H13" s="47"/>
      <c r="I13" s="127"/>
      <c r="J13" s="47"/>
      <c r="K13" s="51"/>
    </row>
    <row r="14" s="1" customFormat="1" ht="14.4" customHeight="1">
      <c r="B14" s="46"/>
      <c r="C14" s="47"/>
      <c r="D14" s="40" t="s">
        <v>27</v>
      </c>
      <c r="E14" s="47"/>
      <c r="F14" s="47"/>
      <c r="G14" s="47"/>
      <c r="H14" s="47"/>
      <c r="I14" s="129" t="s">
        <v>28</v>
      </c>
      <c r="J14" s="35" t="s">
        <v>5</v>
      </c>
      <c r="K14" s="51"/>
    </row>
    <row r="15" s="1" customFormat="1" ht="18" customHeight="1">
      <c r="B15" s="46"/>
      <c r="C15" s="47"/>
      <c r="D15" s="47"/>
      <c r="E15" s="35" t="s">
        <v>29</v>
      </c>
      <c r="F15" s="47"/>
      <c r="G15" s="47"/>
      <c r="H15" s="47"/>
      <c r="I15" s="129" t="s">
        <v>30</v>
      </c>
      <c r="J15" s="35" t="s">
        <v>5</v>
      </c>
      <c r="K15" s="51"/>
    </row>
    <row r="16" s="1" customFormat="1" ht="6.96" customHeight="1">
      <c r="B16" s="46"/>
      <c r="C16" s="47"/>
      <c r="D16" s="47"/>
      <c r="E16" s="47"/>
      <c r="F16" s="47"/>
      <c r="G16" s="47"/>
      <c r="H16" s="47"/>
      <c r="I16" s="127"/>
      <c r="J16" s="47"/>
      <c r="K16" s="51"/>
    </row>
    <row r="17" s="1" customFormat="1" ht="14.4" customHeight="1">
      <c r="B17" s="46"/>
      <c r="C17" s="47"/>
      <c r="D17" s="40" t="s">
        <v>31</v>
      </c>
      <c r="E17" s="47"/>
      <c r="F17" s="47"/>
      <c r="G17" s="47"/>
      <c r="H17" s="47"/>
      <c r="I17" s="129" t="s">
        <v>28</v>
      </c>
      <c r="J17" s="35" t="str">
        <f>IF('Rekapitulace stavby'!AN13="Vyplň údaj","",IF('Rekapitulace stavby'!AN13="","",'Rekapitulace stavby'!AN13))</f>
        <v/>
      </c>
      <c r="K17" s="51"/>
    </row>
    <row r="18" s="1" customFormat="1" ht="18" customHeight="1">
      <c r="B18" s="46"/>
      <c r="C18" s="47"/>
      <c r="D18" s="47"/>
      <c r="E18" s="35" t="str">
        <f>IF('Rekapitulace stavby'!E14="Vyplň údaj","",IF('Rekapitulace stavby'!E14="","",'Rekapitulace stavby'!E14))</f>
        <v/>
      </c>
      <c r="F18" s="47"/>
      <c r="G18" s="47"/>
      <c r="H18" s="47"/>
      <c r="I18" s="129" t="s">
        <v>30</v>
      </c>
      <c r="J18" s="35" t="str">
        <f>IF('Rekapitulace stavby'!AN14="Vyplň údaj","",IF('Rekapitulace stavby'!AN14="","",'Rekapitulace stavby'!AN14))</f>
        <v/>
      </c>
      <c r="K18" s="51"/>
    </row>
    <row r="19" s="1" customFormat="1" ht="6.96" customHeight="1">
      <c r="B19" s="46"/>
      <c r="C19" s="47"/>
      <c r="D19" s="47"/>
      <c r="E19" s="47"/>
      <c r="F19" s="47"/>
      <c r="G19" s="47"/>
      <c r="H19" s="47"/>
      <c r="I19" s="127"/>
      <c r="J19" s="47"/>
      <c r="K19" s="51"/>
    </row>
    <row r="20" s="1" customFormat="1" ht="14.4" customHeight="1">
      <c r="B20" s="46"/>
      <c r="C20" s="47"/>
      <c r="D20" s="40" t="s">
        <v>33</v>
      </c>
      <c r="E20" s="47"/>
      <c r="F20" s="47"/>
      <c r="G20" s="47"/>
      <c r="H20" s="47"/>
      <c r="I20" s="129" t="s">
        <v>28</v>
      </c>
      <c r="J20" s="35" t="s">
        <v>5</v>
      </c>
      <c r="K20" s="51"/>
    </row>
    <row r="21" s="1" customFormat="1" ht="18" customHeight="1">
      <c r="B21" s="46"/>
      <c r="C21" s="47"/>
      <c r="D21" s="47"/>
      <c r="E21" s="35" t="s">
        <v>34</v>
      </c>
      <c r="F21" s="47"/>
      <c r="G21" s="47"/>
      <c r="H21" s="47"/>
      <c r="I21" s="129" t="s">
        <v>30</v>
      </c>
      <c r="J21" s="35" t="s">
        <v>5</v>
      </c>
      <c r="K21" s="51"/>
    </row>
    <row r="22" s="1" customFormat="1" ht="6.96" customHeight="1">
      <c r="B22" s="46"/>
      <c r="C22" s="47"/>
      <c r="D22" s="47"/>
      <c r="E22" s="47"/>
      <c r="F22" s="47"/>
      <c r="G22" s="47"/>
      <c r="H22" s="47"/>
      <c r="I22" s="127"/>
      <c r="J22" s="47"/>
      <c r="K22" s="51"/>
    </row>
    <row r="23" s="1" customFormat="1" ht="14.4" customHeight="1">
      <c r="B23" s="46"/>
      <c r="C23" s="47"/>
      <c r="D23" s="40" t="s">
        <v>36</v>
      </c>
      <c r="E23" s="47"/>
      <c r="F23" s="47"/>
      <c r="G23" s="47"/>
      <c r="H23" s="47"/>
      <c r="I23" s="127"/>
      <c r="J23" s="47"/>
      <c r="K23" s="51"/>
    </row>
    <row r="24" s="6" customFormat="1" ht="128.25" customHeight="1">
      <c r="B24" s="131"/>
      <c r="C24" s="132"/>
      <c r="D24" s="132"/>
      <c r="E24" s="44" t="s">
        <v>100</v>
      </c>
      <c r="F24" s="44"/>
      <c r="G24" s="44"/>
      <c r="H24" s="44"/>
      <c r="I24" s="133"/>
      <c r="J24" s="132"/>
      <c r="K24" s="134"/>
    </row>
    <row r="25" s="1" customFormat="1" ht="6.96" customHeight="1">
      <c r="B25" s="46"/>
      <c r="C25" s="47"/>
      <c r="D25" s="47"/>
      <c r="E25" s="47"/>
      <c r="F25" s="47"/>
      <c r="G25" s="47"/>
      <c r="H25" s="47"/>
      <c r="I25" s="127"/>
      <c r="J25" s="47"/>
      <c r="K25" s="51"/>
    </row>
    <row r="26" s="1" customFormat="1" ht="6.96" customHeight="1">
      <c r="B26" s="46"/>
      <c r="C26" s="47"/>
      <c r="D26" s="82"/>
      <c r="E26" s="82"/>
      <c r="F26" s="82"/>
      <c r="G26" s="82"/>
      <c r="H26" s="82"/>
      <c r="I26" s="135"/>
      <c r="J26" s="82"/>
      <c r="K26" s="136"/>
    </row>
    <row r="27" s="1" customFormat="1" ht="25.44" customHeight="1">
      <c r="B27" s="46"/>
      <c r="C27" s="47"/>
      <c r="D27" s="137" t="s">
        <v>37</v>
      </c>
      <c r="E27" s="47"/>
      <c r="F27" s="47"/>
      <c r="G27" s="47"/>
      <c r="H27" s="47"/>
      <c r="I27" s="127"/>
      <c r="J27" s="138">
        <f>ROUND(J92,2)</f>
        <v>0</v>
      </c>
      <c r="K27" s="51"/>
    </row>
    <row r="28" s="1" customFormat="1" ht="6.96" customHeight="1">
      <c r="B28" s="46"/>
      <c r="C28" s="47"/>
      <c r="D28" s="82"/>
      <c r="E28" s="82"/>
      <c r="F28" s="82"/>
      <c r="G28" s="82"/>
      <c r="H28" s="82"/>
      <c r="I28" s="135"/>
      <c r="J28" s="82"/>
      <c r="K28" s="136"/>
    </row>
    <row r="29" s="1" customFormat="1" ht="14.4" customHeight="1">
      <c r="B29" s="46"/>
      <c r="C29" s="47"/>
      <c r="D29" s="47"/>
      <c r="E29" s="47"/>
      <c r="F29" s="52" t="s">
        <v>39</v>
      </c>
      <c r="G29" s="47"/>
      <c r="H29" s="47"/>
      <c r="I29" s="139" t="s">
        <v>38</v>
      </c>
      <c r="J29" s="52" t="s">
        <v>40</v>
      </c>
      <c r="K29" s="51"/>
    </row>
    <row r="30" s="1" customFormat="1" ht="14.4" customHeight="1">
      <c r="B30" s="46"/>
      <c r="C30" s="47"/>
      <c r="D30" s="55" t="s">
        <v>41</v>
      </c>
      <c r="E30" s="55" t="s">
        <v>42</v>
      </c>
      <c r="F30" s="140">
        <f>ROUND(SUM(BE92:BE403), 2)</f>
        <v>0</v>
      </c>
      <c r="G30" s="47"/>
      <c r="H30" s="47"/>
      <c r="I30" s="141">
        <v>0.20999999999999999</v>
      </c>
      <c r="J30" s="140">
        <f>ROUND(ROUND((SUM(BE92:BE403)), 2)*I30, 2)</f>
        <v>0</v>
      </c>
      <c r="K30" s="51"/>
    </row>
    <row r="31" s="1" customFormat="1" ht="14.4" customHeight="1">
      <c r="B31" s="46"/>
      <c r="C31" s="47"/>
      <c r="D31" s="47"/>
      <c r="E31" s="55" t="s">
        <v>43</v>
      </c>
      <c r="F31" s="140">
        <f>ROUND(SUM(BF92:BF403), 2)</f>
        <v>0</v>
      </c>
      <c r="G31" s="47"/>
      <c r="H31" s="47"/>
      <c r="I31" s="141">
        <v>0.14999999999999999</v>
      </c>
      <c r="J31" s="140">
        <f>ROUND(ROUND((SUM(BF92:BF403)), 2)*I31, 2)</f>
        <v>0</v>
      </c>
      <c r="K31" s="51"/>
    </row>
    <row r="32" hidden="1" s="1" customFormat="1" ht="14.4" customHeight="1">
      <c r="B32" s="46"/>
      <c r="C32" s="47"/>
      <c r="D32" s="47"/>
      <c r="E32" s="55" t="s">
        <v>44</v>
      </c>
      <c r="F32" s="140">
        <f>ROUND(SUM(BG92:BG403), 2)</f>
        <v>0</v>
      </c>
      <c r="G32" s="47"/>
      <c r="H32" s="47"/>
      <c r="I32" s="141">
        <v>0.20999999999999999</v>
      </c>
      <c r="J32" s="140">
        <v>0</v>
      </c>
      <c r="K32" s="51"/>
    </row>
    <row r="33" hidden="1" s="1" customFormat="1" ht="14.4" customHeight="1">
      <c r="B33" s="46"/>
      <c r="C33" s="47"/>
      <c r="D33" s="47"/>
      <c r="E33" s="55" t="s">
        <v>45</v>
      </c>
      <c r="F33" s="140">
        <f>ROUND(SUM(BH92:BH403), 2)</f>
        <v>0</v>
      </c>
      <c r="G33" s="47"/>
      <c r="H33" s="47"/>
      <c r="I33" s="141">
        <v>0.14999999999999999</v>
      </c>
      <c r="J33" s="140">
        <v>0</v>
      </c>
      <c r="K33" s="51"/>
    </row>
    <row r="34" hidden="1" s="1" customFormat="1" ht="14.4" customHeight="1">
      <c r="B34" s="46"/>
      <c r="C34" s="47"/>
      <c r="D34" s="47"/>
      <c r="E34" s="55" t="s">
        <v>46</v>
      </c>
      <c r="F34" s="140">
        <f>ROUND(SUM(BI92:BI403), 2)</f>
        <v>0</v>
      </c>
      <c r="G34" s="47"/>
      <c r="H34" s="47"/>
      <c r="I34" s="141">
        <v>0</v>
      </c>
      <c r="J34" s="140">
        <v>0</v>
      </c>
      <c r="K34" s="51"/>
    </row>
    <row r="35" s="1" customFormat="1" ht="6.96" customHeight="1">
      <c r="B35" s="46"/>
      <c r="C35" s="47"/>
      <c r="D35" s="47"/>
      <c r="E35" s="47"/>
      <c r="F35" s="47"/>
      <c r="G35" s="47"/>
      <c r="H35" s="47"/>
      <c r="I35" s="127"/>
      <c r="J35" s="47"/>
      <c r="K35" s="51"/>
    </row>
    <row r="36" s="1" customFormat="1" ht="25.44" customHeight="1">
      <c r="B36" s="46"/>
      <c r="C36" s="142"/>
      <c r="D36" s="143" t="s">
        <v>47</v>
      </c>
      <c r="E36" s="88"/>
      <c r="F36" s="88"/>
      <c r="G36" s="144" t="s">
        <v>48</v>
      </c>
      <c r="H36" s="145" t="s">
        <v>49</v>
      </c>
      <c r="I36" s="146"/>
      <c r="J36" s="147">
        <f>SUM(J27:J34)</f>
        <v>0</v>
      </c>
      <c r="K36" s="148"/>
    </row>
    <row r="37" s="1" customFormat="1" ht="14.4" customHeight="1">
      <c r="B37" s="67"/>
      <c r="C37" s="68"/>
      <c r="D37" s="68"/>
      <c r="E37" s="68"/>
      <c r="F37" s="68"/>
      <c r="G37" s="68"/>
      <c r="H37" s="68"/>
      <c r="I37" s="149"/>
      <c r="J37" s="68"/>
      <c r="K37" s="69"/>
    </row>
    <row r="41" s="1" customFormat="1" ht="6.96" customHeight="1">
      <c r="B41" s="70"/>
      <c r="C41" s="71"/>
      <c r="D41" s="71"/>
      <c r="E41" s="71"/>
      <c r="F41" s="71"/>
      <c r="G41" s="71"/>
      <c r="H41" s="71"/>
      <c r="I41" s="150"/>
      <c r="J41" s="71"/>
      <c r="K41" s="151"/>
    </row>
    <row r="42" s="1" customFormat="1" ht="36.96" customHeight="1">
      <c r="B42" s="46"/>
      <c r="C42" s="30" t="s">
        <v>101</v>
      </c>
      <c r="D42" s="47"/>
      <c r="E42" s="47"/>
      <c r="F42" s="47"/>
      <c r="G42" s="47"/>
      <c r="H42" s="47"/>
      <c r="I42" s="127"/>
      <c r="J42" s="47"/>
      <c r="K42" s="51"/>
    </row>
    <row r="43" s="1" customFormat="1" ht="6.96" customHeight="1">
      <c r="B43" s="46"/>
      <c r="C43" s="47"/>
      <c r="D43" s="47"/>
      <c r="E43" s="47"/>
      <c r="F43" s="47"/>
      <c r="G43" s="47"/>
      <c r="H43" s="47"/>
      <c r="I43" s="127"/>
      <c r="J43" s="47"/>
      <c r="K43" s="51"/>
    </row>
    <row r="44" s="1" customFormat="1" ht="14.4" customHeight="1">
      <c r="B44" s="46"/>
      <c r="C44" s="40" t="s">
        <v>19</v>
      </c>
      <c r="D44" s="47"/>
      <c r="E44" s="47"/>
      <c r="F44" s="47"/>
      <c r="G44" s="47"/>
      <c r="H44" s="47"/>
      <c r="I44" s="127"/>
      <c r="J44" s="47"/>
      <c r="K44" s="51"/>
    </row>
    <row r="45" s="1" customFormat="1" ht="16.5" customHeight="1">
      <c r="B45" s="46"/>
      <c r="C45" s="47"/>
      <c r="D45" s="47"/>
      <c r="E45" s="126" t="str">
        <f>E7</f>
        <v>STAVEBNÍ ÚPRAVY A PŘÍSTAVBA OBJEKTU ul. Švermova č.p.100</v>
      </c>
      <c r="F45" s="40"/>
      <c r="G45" s="40"/>
      <c r="H45" s="40"/>
      <c r="I45" s="127"/>
      <c r="J45" s="47"/>
      <c r="K45" s="51"/>
    </row>
    <row r="46" s="1" customFormat="1" ht="14.4" customHeight="1">
      <c r="B46" s="46"/>
      <c r="C46" s="40" t="s">
        <v>98</v>
      </c>
      <c r="D46" s="47"/>
      <c r="E46" s="47"/>
      <c r="F46" s="47"/>
      <c r="G46" s="47"/>
      <c r="H46" s="47"/>
      <c r="I46" s="127"/>
      <c r="J46" s="47"/>
      <c r="K46" s="51"/>
    </row>
    <row r="47" s="1" customFormat="1" ht="17.25" customHeight="1">
      <c r="B47" s="46"/>
      <c r="C47" s="47"/>
      <c r="D47" s="47"/>
      <c r="E47" s="128" t="str">
        <f>E9</f>
        <v>D.1.4.B - vytápění</v>
      </c>
      <c r="F47" s="47"/>
      <c r="G47" s="47"/>
      <c r="H47" s="47"/>
      <c r="I47" s="127"/>
      <c r="J47" s="47"/>
      <c r="K47" s="51"/>
    </row>
    <row r="48" s="1" customFormat="1" ht="6.96" customHeight="1">
      <c r="B48" s="46"/>
      <c r="C48" s="47"/>
      <c r="D48" s="47"/>
      <c r="E48" s="47"/>
      <c r="F48" s="47"/>
      <c r="G48" s="47"/>
      <c r="H48" s="47"/>
      <c r="I48" s="127"/>
      <c r="J48" s="47"/>
      <c r="K48" s="51"/>
    </row>
    <row r="49" s="1" customFormat="1" ht="18" customHeight="1">
      <c r="B49" s="46"/>
      <c r="C49" s="40" t="s">
        <v>23</v>
      </c>
      <c r="D49" s="47"/>
      <c r="E49" s="47"/>
      <c r="F49" s="35" t="str">
        <f>F12</f>
        <v>p.p.č. 35, 32/1 a 34/1 k.ú. Ostašov u Liberce</v>
      </c>
      <c r="G49" s="47"/>
      <c r="H49" s="47"/>
      <c r="I49" s="129" t="s">
        <v>25</v>
      </c>
      <c r="J49" s="130" t="str">
        <f>IF(J12="","",J12)</f>
        <v>3. 9. 2018</v>
      </c>
      <c r="K49" s="51"/>
    </row>
    <row r="50" s="1" customFormat="1" ht="6.96" customHeight="1">
      <c r="B50" s="46"/>
      <c r="C50" s="47"/>
      <c r="D50" s="47"/>
      <c r="E50" s="47"/>
      <c r="F50" s="47"/>
      <c r="G50" s="47"/>
      <c r="H50" s="47"/>
      <c r="I50" s="127"/>
      <c r="J50" s="47"/>
      <c r="K50" s="51"/>
    </row>
    <row r="51" s="1" customFormat="1">
      <c r="B51" s="46"/>
      <c r="C51" s="40" t="s">
        <v>27</v>
      </c>
      <c r="D51" s="47"/>
      <c r="E51" s="47"/>
      <c r="F51" s="35" t="str">
        <f>E15</f>
        <v xml:space="preserve">Statutární město Liberec </v>
      </c>
      <c r="G51" s="47"/>
      <c r="H51" s="47"/>
      <c r="I51" s="129" t="s">
        <v>33</v>
      </c>
      <c r="J51" s="44" t="str">
        <f>E21</f>
        <v>FS Vision, s.r.o., EnergySim s.r.o.</v>
      </c>
      <c r="K51" s="51"/>
    </row>
    <row r="52" s="1" customFormat="1" ht="14.4" customHeight="1">
      <c r="B52" s="46"/>
      <c r="C52" s="40" t="s">
        <v>31</v>
      </c>
      <c r="D52" s="47"/>
      <c r="E52" s="47"/>
      <c r="F52" s="35" t="str">
        <f>IF(E18="","",E18)</f>
        <v/>
      </c>
      <c r="G52" s="47"/>
      <c r="H52" s="47"/>
      <c r="I52" s="127"/>
      <c r="J52" s="152"/>
      <c r="K52" s="51"/>
    </row>
    <row r="53" s="1" customFormat="1" ht="10.32" customHeight="1">
      <c r="B53" s="46"/>
      <c r="C53" s="47"/>
      <c r="D53" s="47"/>
      <c r="E53" s="47"/>
      <c r="F53" s="47"/>
      <c r="G53" s="47"/>
      <c r="H53" s="47"/>
      <c r="I53" s="127"/>
      <c r="J53" s="47"/>
      <c r="K53" s="51"/>
    </row>
    <row r="54" s="1" customFormat="1" ht="29.28" customHeight="1">
      <c r="B54" s="46"/>
      <c r="C54" s="153" t="s">
        <v>102</v>
      </c>
      <c r="D54" s="142"/>
      <c r="E54" s="142"/>
      <c r="F54" s="142"/>
      <c r="G54" s="142"/>
      <c r="H54" s="142"/>
      <c r="I54" s="154"/>
      <c r="J54" s="155" t="s">
        <v>103</v>
      </c>
      <c r="K54" s="156"/>
    </row>
    <row r="55" s="1" customFormat="1" ht="10.32" customHeight="1">
      <c r="B55" s="46"/>
      <c r="C55" s="47"/>
      <c r="D55" s="47"/>
      <c r="E55" s="47"/>
      <c r="F55" s="47"/>
      <c r="G55" s="47"/>
      <c r="H55" s="47"/>
      <c r="I55" s="127"/>
      <c r="J55" s="47"/>
      <c r="K55" s="51"/>
    </row>
    <row r="56" s="1" customFormat="1" ht="29.28" customHeight="1">
      <c r="B56" s="46"/>
      <c r="C56" s="157" t="s">
        <v>104</v>
      </c>
      <c r="D56" s="47"/>
      <c r="E56" s="47"/>
      <c r="F56" s="47"/>
      <c r="G56" s="47"/>
      <c r="H56" s="47"/>
      <c r="I56" s="127"/>
      <c r="J56" s="138">
        <f>J92</f>
        <v>0</v>
      </c>
      <c r="K56" s="51"/>
      <c r="AU56" s="24" t="s">
        <v>105</v>
      </c>
    </row>
    <row r="57" s="7" customFormat="1" ht="24.96" customHeight="1">
      <c r="B57" s="158"/>
      <c r="C57" s="159"/>
      <c r="D57" s="160" t="s">
        <v>106</v>
      </c>
      <c r="E57" s="161"/>
      <c r="F57" s="161"/>
      <c r="G57" s="161"/>
      <c r="H57" s="161"/>
      <c r="I57" s="162"/>
      <c r="J57" s="163">
        <f>J93</f>
        <v>0</v>
      </c>
      <c r="K57" s="164"/>
    </row>
    <row r="58" s="8" customFormat="1" ht="19.92" customHeight="1">
      <c r="B58" s="165"/>
      <c r="C58" s="166"/>
      <c r="D58" s="167" t="s">
        <v>107</v>
      </c>
      <c r="E58" s="168"/>
      <c r="F58" s="168"/>
      <c r="G58" s="168"/>
      <c r="H58" s="168"/>
      <c r="I58" s="169"/>
      <c r="J58" s="170">
        <f>J94</f>
        <v>0</v>
      </c>
      <c r="K58" s="171"/>
    </row>
    <row r="59" s="8" customFormat="1" ht="19.92" customHeight="1">
      <c r="B59" s="165"/>
      <c r="C59" s="166"/>
      <c r="D59" s="167" t="s">
        <v>108</v>
      </c>
      <c r="E59" s="168"/>
      <c r="F59" s="168"/>
      <c r="G59" s="168"/>
      <c r="H59" s="168"/>
      <c r="I59" s="169"/>
      <c r="J59" s="170">
        <f>J146</f>
        <v>0</v>
      </c>
      <c r="K59" s="171"/>
    </row>
    <row r="60" s="8" customFormat="1" ht="19.92" customHeight="1">
      <c r="B60" s="165"/>
      <c r="C60" s="166"/>
      <c r="D60" s="167" t="s">
        <v>109</v>
      </c>
      <c r="E60" s="168"/>
      <c r="F60" s="168"/>
      <c r="G60" s="168"/>
      <c r="H60" s="168"/>
      <c r="I60" s="169"/>
      <c r="J60" s="170">
        <f>J150</f>
        <v>0</v>
      </c>
      <c r="K60" s="171"/>
    </row>
    <row r="61" s="7" customFormat="1" ht="24.96" customHeight="1">
      <c r="B61" s="158"/>
      <c r="C61" s="159"/>
      <c r="D61" s="160" t="s">
        <v>110</v>
      </c>
      <c r="E61" s="161"/>
      <c r="F61" s="161"/>
      <c r="G61" s="161"/>
      <c r="H61" s="161"/>
      <c r="I61" s="162"/>
      <c r="J61" s="163">
        <f>J155</f>
        <v>0</v>
      </c>
      <c r="K61" s="164"/>
    </row>
    <row r="62" s="8" customFormat="1" ht="19.92" customHeight="1">
      <c r="B62" s="165"/>
      <c r="C62" s="166"/>
      <c r="D62" s="167" t="s">
        <v>111</v>
      </c>
      <c r="E62" s="168"/>
      <c r="F62" s="168"/>
      <c r="G62" s="168"/>
      <c r="H62" s="168"/>
      <c r="I62" s="169"/>
      <c r="J62" s="170">
        <f>J156</f>
        <v>0</v>
      </c>
      <c r="K62" s="171"/>
    </row>
    <row r="63" s="8" customFormat="1" ht="19.92" customHeight="1">
      <c r="B63" s="165"/>
      <c r="C63" s="166"/>
      <c r="D63" s="167" t="s">
        <v>112</v>
      </c>
      <c r="E63" s="168"/>
      <c r="F63" s="168"/>
      <c r="G63" s="168"/>
      <c r="H63" s="168"/>
      <c r="I63" s="169"/>
      <c r="J63" s="170">
        <f>J179</f>
        <v>0</v>
      </c>
      <c r="K63" s="171"/>
    </row>
    <row r="64" s="8" customFormat="1" ht="19.92" customHeight="1">
      <c r="B64" s="165"/>
      <c r="C64" s="166"/>
      <c r="D64" s="167" t="s">
        <v>113</v>
      </c>
      <c r="E64" s="168"/>
      <c r="F64" s="168"/>
      <c r="G64" s="168"/>
      <c r="H64" s="168"/>
      <c r="I64" s="169"/>
      <c r="J64" s="170">
        <f>J182</f>
        <v>0</v>
      </c>
      <c r="K64" s="171"/>
    </row>
    <row r="65" s="8" customFormat="1" ht="19.92" customHeight="1">
      <c r="B65" s="165"/>
      <c r="C65" s="166"/>
      <c r="D65" s="167" t="s">
        <v>114</v>
      </c>
      <c r="E65" s="168"/>
      <c r="F65" s="168"/>
      <c r="G65" s="168"/>
      <c r="H65" s="168"/>
      <c r="I65" s="169"/>
      <c r="J65" s="170">
        <f>J189</f>
        <v>0</v>
      </c>
      <c r="K65" s="171"/>
    </row>
    <row r="66" s="8" customFormat="1" ht="19.92" customHeight="1">
      <c r="B66" s="165"/>
      <c r="C66" s="166"/>
      <c r="D66" s="167" t="s">
        <v>115</v>
      </c>
      <c r="E66" s="168"/>
      <c r="F66" s="168"/>
      <c r="G66" s="168"/>
      <c r="H66" s="168"/>
      <c r="I66" s="169"/>
      <c r="J66" s="170">
        <f>J237</f>
        <v>0</v>
      </c>
      <c r="K66" s="171"/>
    </row>
    <row r="67" s="8" customFormat="1" ht="19.92" customHeight="1">
      <c r="B67" s="165"/>
      <c r="C67" s="166"/>
      <c r="D67" s="167" t="s">
        <v>116</v>
      </c>
      <c r="E67" s="168"/>
      <c r="F67" s="168"/>
      <c r="G67" s="168"/>
      <c r="H67" s="168"/>
      <c r="I67" s="169"/>
      <c r="J67" s="170">
        <f>J280</f>
        <v>0</v>
      </c>
      <c r="K67" s="171"/>
    </row>
    <row r="68" s="8" customFormat="1" ht="19.92" customHeight="1">
      <c r="B68" s="165"/>
      <c r="C68" s="166"/>
      <c r="D68" s="167" t="s">
        <v>117</v>
      </c>
      <c r="E68" s="168"/>
      <c r="F68" s="168"/>
      <c r="G68" s="168"/>
      <c r="H68" s="168"/>
      <c r="I68" s="169"/>
      <c r="J68" s="170">
        <f>J349</f>
        <v>0</v>
      </c>
      <c r="K68" s="171"/>
    </row>
    <row r="69" s="7" customFormat="1" ht="24.96" customHeight="1">
      <c r="B69" s="158"/>
      <c r="C69" s="159"/>
      <c r="D69" s="160" t="s">
        <v>118</v>
      </c>
      <c r="E69" s="161"/>
      <c r="F69" s="161"/>
      <c r="G69" s="161"/>
      <c r="H69" s="161"/>
      <c r="I69" s="162"/>
      <c r="J69" s="163">
        <f>J392</f>
        <v>0</v>
      </c>
      <c r="K69" s="164"/>
    </row>
    <row r="70" s="7" customFormat="1" ht="24.96" customHeight="1">
      <c r="B70" s="158"/>
      <c r="C70" s="159"/>
      <c r="D70" s="160" t="s">
        <v>119</v>
      </c>
      <c r="E70" s="161"/>
      <c r="F70" s="161"/>
      <c r="G70" s="161"/>
      <c r="H70" s="161"/>
      <c r="I70" s="162"/>
      <c r="J70" s="163">
        <f>J397</f>
        <v>0</v>
      </c>
      <c r="K70" s="164"/>
    </row>
    <row r="71" s="8" customFormat="1" ht="19.92" customHeight="1">
      <c r="B71" s="165"/>
      <c r="C71" s="166"/>
      <c r="D71" s="167" t="s">
        <v>120</v>
      </c>
      <c r="E71" s="168"/>
      <c r="F71" s="168"/>
      <c r="G71" s="168"/>
      <c r="H71" s="168"/>
      <c r="I71" s="169"/>
      <c r="J71" s="170">
        <f>J398</f>
        <v>0</v>
      </c>
      <c r="K71" s="171"/>
    </row>
    <row r="72" s="8" customFormat="1" ht="19.92" customHeight="1">
      <c r="B72" s="165"/>
      <c r="C72" s="166"/>
      <c r="D72" s="167" t="s">
        <v>121</v>
      </c>
      <c r="E72" s="168"/>
      <c r="F72" s="168"/>
      <c r="G72" s="168"/>
      <c r="H72" s="168"/>
      <c r="I72" s="169"/>
      <c r="J72" s="170">
        <f>J401</f>
        <v>0</v>
      </c>
      <c r="K72" s="171"/>
    </row>
    <row r="73" s="1" customFormat="1" ht="21.84" customHeight="1">
      <c r="B73" s="46"/>
      <c r="C73" s="47"/>
      <c r="D73" s="47"/>
      <c r="E73" s="47"/>
      <c r="F73" s="47"/>
      <c r="G73" s="47"/>
      <c r="H73" s="47"/>
      <c r="I73" s="127"/>
      <c r="J73" s="47"/>
      <c r="K73" s="51"/>
    </row>
    <row r="74" s="1" customFormat="1" ht="6.96" customHeight="1">
      <c r="B74" s="67"/>
      <c r="C74" s="68"/>
      <c r="D74" s="68"/>
      <c r="E74" s="68"/>
      <c r="F74" s="68"/>
      <c r="G74" s="68"/>
      <c r="H74" s="68"/>
      <c r="I74" s="149"/>
      <c r="J74" s="68"/>
      <c r="K74" s="69"/>
    </row>
    <row r="78" s="1" customFormat="1" ht="6.96" customHeight="1">
      <c r="B78" s="70"/>
      <c r="C78" s="71"/>
      <c r="D78" s="71"/>
      <c r="E78" s="71"/>
      <c r="F78" s="71"/>
      <c r="G78" s="71"/>
      <c r="H78" s="71"/>
      <c r="I78" s="150"/>
      <c r="J78" s="71"/>
      <c r="K78" s="71"/>
      <c r="L78" s="46"/>
    </row>
    <row r="79" s="1" customFormat="1" ht="36.96" customHeight="1">
      <c r="B79" s="46"/>
      <c r="C79" s="72" t="s">
        <v>122</v>
      </c>
      <c r="L79" s="46"/>
    </row>
    <row r="80" s="1" customFormat="1" ht="6.96" customHeight="1">
      <c r="B80" s="46"/>
      <c r="L80" s="46"/>
    </row>
    <row r="81" s="1" customFormat="1" ht="14.4" customHeight="1">
      <c r="B81" s="46"/>
      <c r="C81" s="74" t="s">
        <v>19</v>
      </c>
      <c r="L81" s="46"/>
    </row>
    <row r="82" s="1" customFormat="1" ht="16.5" customHeight="1">
      <c r="B82" s="46"/>
      <c r="E82" s="172" t="str">
        <f>E7</f>
        <v>STAVEBNÍ ÚPRAVY A PŘÍSTAVBA OBJEKTU ul. Švermova č.p.100</v>
      </c>
      <c r="F82" s="74"/>
      <c r="G82" s="74"/>
      <c r="H82" s="74"/>
      <c r="L82" s="46"/>
    </row>
    <row r="83" s="1" customFormat="1" ht="14.4" customHeight="1">
      <c r="B83" s="46"/>
      <c r="C83" s="74" t="s">
        <v>98</v>
      </c>
      <c r="L83" s="46"/>
    </row>
    <row r="84" s="1" customFormat="1" ht="17.25" customHeight="1">
      <c r="B84" s="46"/>
      <c r="E84" s="77" t="str">
        <f>E9</f>
        <v>D.1.4.B - vytápění</v>
      </c>
      <c r="F84" s="1"/>
      <c r="G84" s="1"/>
      <c r="H84" s="1"/>
      <c r="L84" s="46"/>
    </row>
    <row r="85" s="1" customFormat="1" ht="6.96" customHeight="1">
      <c r="B85" s="46"/>
      <c r="L85" s="46"/>
    </row>
    <row r="86" s="1" customFormat="1" ht="18" customHeight="1">
      <c r="B86" s="46"/>
      <c r="C86" s="74" t="s">
        <v>23</v>
      </c>
      <c r="F86" s="173" t="str">
        <f>F12</f>
        <v>p.p.č. 35, 32/1 a 34/1 k.ú. Ostašov u Liberce</v>
      </c>
      <c r="I86" s="174" t="s">
        <v>25</v>
      </c>
      <c r="J86" s="79" t="str">
        <f>IF(J12="","",J12)</f>
        <v>3. 9. 2018</v>
      </c>
      <c r="L86" s="46"/>
    </row>
    <row r="87" s="1" customFormat="1" ht="6.96" customHeight="1">
      <c r="B87" s="46"/>
      <c r="L87" s="46"/>
    </row>
    <row r="88" s="1" customFormat="1">
      <c r="B88" s="46"/>
      <c r="C88" s="74" t="s">
        <v>27</v>
      </c>
      <c r="F88" s="173" t="str">
        <f>E15</f>
        <v xml:space="preserve">Statutární město Liberec </v>
      </c>
      <c r="I88" s="174" t="s">
        <v>33</v>
      </c>
      <c r="J88" s="173" t="str">
        <f>E21</f>
        <v>FS Vision, s.r.o., EnergySim s.r.o.</v>
      </c>
      <c r="L88" s="46"/>
    </row>
    <row r="89" s="1" customFormat="1" ht="14.4" customHeight="1">
      <c r="B89" s="46"/>
      <c r="C89" s="74" t="s">
        <v>31</v>
      </c>
      <c r="F89" s="173" t="str">
        <f>IF(E18="","",E18)</f>
        <v/>
      </c>
      <c r="L89" s="46"/>
    </row>
    <row r="90" s="1" customFormat="1" ht="10.32" customHeight="1">
      <c r="B90" s="46"/>
      <c r="L90" s="46"/>
    </row>
    <row r="91" s="9" customFormat="1" ht="29.28" customHeight="1">
      <c r="B91" s="175"/>
      <c r="C91" s="176" t="s">
        <v>123</v>
      </c>
      <c r="D91" s="177" t="s">
        <v>56</v>
      </c>
      <c r="E91" s="177" t="s">
        <v>52</v>
      </c>
      <c r="F91" s="177" t="s">
        <v>124</v>
      </c>
      <c r="G91" s="177" t="s">
        <v>125</v>
      </c>
      <c r="H91" s="177" t="s">
        <v>126</v>
      </c>
      <c r="I91" s="178" t="s">
        <v>127</v>
      </c>
      <c r="J91" s="177" t="s">
        <v>103</v>
      </c>
      <c r="K91" s="179" t="s">
        <v>128</v>
      </c>
      <c r="L91" s="175"/>
      <c r="M91" s="92" t="s">
        <v>129</v>
      </c>
      <c r="N91" s="93" t="s">
        <v>41</v>
      </c>
      <c r="O91" s="93" t="s">
        <v>130</v>
      </c>
      <c r="P91" s="93" t="s">
        <v>131</v>
      </c>
      <c r="Q91" s="93" t="s">
        <v>132</v>
      </c>
      <c r="R91" s="93" t="s">
        <v>133</v>
      </c>
      <c r="S91" s="93" t="s">
        <v>134</v>
      </c>
      <c r="T91" s="94" t="s">
        <v>135</v>
      </c>
    </row>
    <row r="92" s="1" customFormat="1" ht="29.28" customHeight="1">
      <c r="B92" s="46"/>
      <c r="C92" s="96" t="s">
        <v>104</v>
      </c>
      <c r="J92" s="180">
        <f>BK92</f>
        <v>0</v>
      </c>
      <c r="L92" s="46"/>
      <c r="M92" s="95"/>
      <c r="N92" s="82"/>
      <c r="O92" s="82"/>
      <c r="P92" s="181">
        <f>P93+P155+P392+P397</f>
        <v>0</v>
      </c>
      <c r="Q92" s="82"/>
      <c r="R92" s="181">
        <f>R93+R155+R392+R397</f>
        <v>6.391449999999999</v>
      </c>
      <c r="S92" s="82"/>
      <c r="T92" s="182">
        <f>T93+T155+T392+T397</f>
        <v>0.29128999999999999</v>
      </c>
      <c r="AT92" s="24" t="s">
        <v>70</v>
      </c>
      <c r="AU92" s="24" t="s">
        <v>105</v>
      </c>
      <c r="BK92" s="183">
        <f>BK93+BK155+BK392+BK397</f>
        <v>0</v>
      </c>
    </row>
    <row r="93" s="10" customFormat="1" ht="37.44" customHeight="1">
      <c r="B93" s="184"/>
      <c r="D93" s="185" t="s">
        <v>70</v>
      </c>
      <c r="E93" s="186" t="s">
        <v>136</v>
      </c>
      <c r="F93" s="186" t="s">
        <v>137</v>
      </c>
      <c r="I93" s="187"/>
      <c r="J93" s="188">
        <f>BK93</f>
        <v>0</v>
      </c>
      <c r="L93" s="184"/>
      <c r="M93" s="189"/>
      <c r="N93" s="190"/>
      <c r="O93" s="190"/>
      <c r="P93" s="191">
        <f>P94+P146+P150</f>
        <v>0</v>
      </c>
      <c r="Q93" s="190"/>
      <c r="R93" s="191">
        <f>R94+R146+R150</f>
        <v>0.0013600000000000001</v>
      </c>
      <c r="S93" s="190"/>
      <c r="T93" s="192">
        <f>T94+T146+T150</f>
        <v>0.016</v>
      </c>
      <c r="AR93" s="185" t="s">
        <v>79</v>
      </c>
      <c r="AT93" s="193" t="s">
        <v>70</v>
      </c>
      <c r="AU93" s="193" t="s">
        <v>71</v>
      </c>
      <c r="AY93" s="185" t="s">
        <v>138</v>
      </c>
      <c r="BK93" s="194">
        <f>BK94+BK146+BK150</f>
        <v>0</v>
      </c>
    </row>
    <row r="94" s="10" customFormat="1" ht="19.92" customHeight="1">
      <c r="B94" s="184"/>
      <c r="D94" s="185" t="s">
        <v>70</v>
      </c>
      <c r="E94" s="195" t="s">
        <v>79</v>
      </c>
      <c r="F94" s="195" t="s">
        <v>139</v>
      </c>
      <c r="I94" s="187"/>
      <c r="J94" s="196">
        <f>BK94</f>
        <v>0</v>
      </c>
      <c r="L94" s="184"/>
      <c r="M94" s="189"/>
      <c r="N94" s="190"/>
      <c r="O94" s="190"/>
      <c r="P94" s="191">
        <f>SUM(P95:P145)</f>
        <v>0</v>
      </c>
      <c r="Q94" s="190"/>
      <c r="R94" s="191">
        <f>SUM(R95:R145)</f>
        <v>0</v>
      </c>
      <c r="S94" s="190"/>
      <c r="T94" s="192">
        <f>SUM(T95:T145)</f>
        <v>0</v>
      </c>
      <c r="AR94" s="185" t="s">
        <v>79</v>
      </c>
      <c r="AT94" s="193" t="s">
        <v>70</v>
      </c>
      <c r="AU94" s="193" t="s">
        <v>79</v>
      </c>
      <c r="AY94" s="185" t="s">
        <v>138</v>
      </c>
      <c r="BK94" s="194">
        <f>SUM(BK95:BK145)</f>
        <v>0</v>
      </c>
    </row>
    <row r="95" s="1" customFormat="1" ht="16.5" customHeight="1">
      <c r="B95" s="197"/>
      <c r="C95" s="198" t="s">
        <v>79</v>
      </c>
      <c r="D95" s="198" t="s">
        <v>140</v>
      </c>
      <c r="E95" s="199" t="s">
        <v>141</v>
      </c>
      <c r="F95" s="200" t="s">
        <v>142</v>
      </c>
      <c r="G95" s="201" t="s">
        <v>143</v>
      </c>
      <c r="H95" s="202">
        <v>28.16</v>
      </c>
      <c r="I95" s="203"/>
      <c r="J95" s="204">
        <f>ROUND(I95*H95,2)</f>
        <v>0</v>
      </c>
      <c r="K95" s="200" t="s">
        <v>144</v>
      </c>
      <c r="L95" s="46"/>
      <c r="M95" s="205" t="s">
        <v>5</v>
      </c>
      <c r="N95" s="206" t="s">
        <v>42</v>
      </c>
      <c r="O95" s="47"/>
      <c r="P95" s="207">
        <f>O95*H95</f>
        <v>0</v>
      </c>
      <c r="Q95" s="207">
        <v>0</v>
      </c>
      <c r="R95" s="207">
        <f>Q95*H95</f>
        <v>0</v>
      </c>
      <c r="S95" s="207">
        <v>0</v>
      </c>
      <c r="T95" s="208">
        <f>S95*H95</f>
        <v>0</v>
      </c>
      <c r="AR95" s="24" t="s">
        <v>145</v>
      </c>
      <c r="AT95" s="24" t="s">
        <v>140</v>
      </c>
      <c r="AU95" s="24" t="s">
        <v>81</v>
      </c>
      <c r="AY95" s="24" t="s">
        <v>138</v>
      </c>
      <c r="BE95" s="209">
        <f>IF(N95="základní",J95,0)</f>
        <v>0</v>
      </c>
      <c r="BF95" s="209">
        <f>IF(N95="snížená",J95,0)</f>
        <v>0</v>
      </c>
      <c r="BG95" s="209">
        <f>IF(N95="zákl. přenesená",J95,0)</f>
        <v>0</v>
      </c>
      <c r="BH95" s="209">
        <f>IF(N95="sníž. přenesená",J95,0)</f>
        <v>0</v>
      </c>
      <c r="BI95" s="209">
        <f>IF(N95="nulová",J95,0)</f>
        <v>0</v>
      </c>
      <c r="BJ95" s="24" t="s">
        <v>79</v>
      </c>
      <c r="BK95" s="209">
        <f>ROUND(I95*H95,2)</f>
        <v>0</v>
      </c>
      <c r="BL95" s="24" t="s">
        <v>145</v>
      </c>
      <c r="BM95" s="24" t="s">
        <v>146</v>
      </c>
    </row>
    <row r="96" s="1" customFormat="1">
      <c r="B96" s="46"/>
      <c r="D96" s="210" t="s">
        <v>147</v>
      </c>
      <c r="F96" s="211" t="s">
        <v>148</v>
      </c>
      <c r="I96" s="212"/>
      <c r="L96" s="46"/>
      <c r="M96" s="213"/>
      <c r="N96" s="47"/>
      <c r="O96" s="47"/>
      <c r="P96" s="47"/>
      <c r="Q96" s="47"/>
      <c r="R96" s="47"/>
      <c r="S96" s="47"/>
      <c r="T96" s="85"/>
      <c r="AT96" s="24" t="s">
        <v>147</v>
      </c>
      <c r="AU96" s="24" t="s">
        <v>81</v>
      </c>
    </row>
    <row r="97" s="11" customFormat="1">
      <c r="B97" s="214"/>
      <c r="D97" s="210" t="s">
        <v>149</v>
      </c>
      <c r="E97" s="215" t="s">
        <v>94</v>
      </c>
      <c r="F97" s="216" t="s">
        <v>150</v>
      </c>
      <c r="H97" s="217">
        <v>28.16</v>
      </c>
      <c r="I97" s="218"/>
      <c r="L97" s="214"/>
      <c r="M97" s="219"/>
      <c r="N97" s="220"/>
      <c r="O97" s="220"/>
      <c r="P97" s="220"/>
      <c r="Q97" s="220"/>
      <c r="R97" s="220"/>
      <c r="S97" s="220"/>
      <c r="T97" s="221"/>
      <c r="AT97" s="215" t="s">
        <v>149</v>
      </c>
      <c r="AU97" s="215" t="s">
        <v>81</v>
      </c>
      <c r="AV97" s="11" t="s">
        <v>81</v>
      </c>
      <c r="AW97" s="11" t="s">
        <v>35</v>
      </c>
      <c r="AX97" s="11" t="s">
        <v>79</v>
      </c>
      <c r="AY97" s="215" t="s">
        <v>138</v>
      </c>
    </row>
    <row r="98" s="1" customFormat="1" ht="16.5" customHeight="1">
      <c r="B98" s="197"/>
      <c r="C98" s="198" t="s">
        <v>81</v>
      </c>
      <c r="D98" s="198" t="s">
        <v>140</v>
      </c>
      <c r="E98" s="199" t="s">
        <v>151</v>
      </c>
      <c r="F98" s="200" t="s">
        <v>152</v>
      </c>
      <c r="G98" s="201" t="s">
        <v>143</v>
      </c>
      <c r="H98" s="202">
        <v>8.4480000000000004</v>
      </c>
      <c r="I98" s="203"/>
      <c r="J98" s="204">
        <f>ROUND(I98*H98,2)</f>
        <v>0</v>
      </c>
      <c r="K98" s="200" t="s">
        <v>144</v>
      </c>
      <c r="L98" s="46"/>
      <c r="M98" s="205" t="s">
        <v>5</v>
      </c>
      <c r="N98" s="206" t="s">
        <v>42</v>
      </c>
      <c r="O98" s="47"/>
      <c r="P98" s="207">
        <f>O98*H98</f>
        <v>0</v>
      </c>
      <c r="Q98" s="207">
        <v>0</v>
      </c>
      <c r="R98" s="207">
        <f>Q98*H98</f>
        <v>0</v>
      </c>
      <c r="S98" s="207">
        <v>0</v>
      </c>
      <c r="T98" s="208">
        <f>S98*H98</f>
        <v>0</v>
      </c>
      <c r="AR98" s="24" t="s">
        <v>145</v>
      </c>
      <c r="AT98" s="24" t="s">
        <v>140</v>
      </c>
      <c r="AU98" s="24" t="s">
        <v>81</v>
      </c>
      <c r="AY98" s="24" t="s">
        <v>138</v>
      </c>
      <c r="BE98" s="209">
        <f>IF(N98="základní",J98,0)</f>
        <v>0</v>
      </c>
      <c r="BF98" s="209">
        <f>IF(N98="snížená",J98,0)</f>
        <v>0</v>
      </c>
      <c r="BG98" s="209">
        <f>IF(N98="zákl. přenesená",J98,0)</f>
        <v>0</v>
      </c>
      <c r="BH98" s="209">
        <f>IF(N98="sníž. přenesená",J98,0)</f>
        <v>0</v>
      </c>
      <c r="BI98" s="209">
        <f>IF(N98="nulová",J98,0)</f>
        <v>0</v>
      </c>
      <c r="BJ98" s="24" t="s">
        <v>79</v>
      </c>
      <c r="BK98" s="209">
        <f>ROUND(I98*H98,2)</f>
        <v>0</v>
      </c>
      <c r="BL98" s="24" t="s">
        <v>145</v>
      </c>
      <c r="BM98" s="24" t="s">
        <v>153</v>
      </c>
    </row>
    <row r="99" s="1" customFormat="1">
      <c r="B99" s="46"/>
      <c r="D99" s="210" t="s">
        <v>147</v>
      </c>
      <c r="F99" s="211" t="s">
        <v>154</v>
      </c>
      <c r="I99" s="212"/>
      <c r="L99" s="46"/>
      <c r="M99" s="213"/>
      <c r="N99" s="47"/>
      <c r="O99" s="47"/>
      <c r="P99" s="47"/>
      <c r="Q99" s="47"/>
      <c r="R99" s="47"/>
      <c r="S99" s="47"/>
      <c r="T99" s="85"/>
      <c r="AT99" s="24" t="s">
        <v>147</v>
      </c>
      <c r="AU99" s="24" t="s">
        <v>81</v>
      </c>
    </row>
    <row r="100" s="12" customFormat="1">
      <c r="B100" s="222"/>
      <c r="D100" s="210" t="s">
        <v>149</v>
      </c>
      <c r="E100" s="223" t="s">
        <v>5</v>
      </c>
      <c r="F100" s="224" t="s">
        <v>155</v>
      </c>
      <c r="H100" s="223" t="s">
        <v>5</v>
      </c>
      <c r="I100" s="225"/>
      <c r="L100" s="222"/>
      <c r="M100" s="226"/>
      <c r="N100" s="227"/>
      <c r="O100" s="227"/>
      <c r="P100" s="227"/>
      <c r="Q100" s="227"/>
      <c r="R100" s="227"/>
      <c r="S100" s="227"/>
      <c r="T100" s="228"/>
      <c r="AT100" s="223" t="s">
        <v>149</v>
      </c>
      <c r="AU100" s="223" t="s">
        <v>81</v>
      </c>
      <c r="AV100" s="12" t="s">
        <v>79</v>
      </c>
      <c r="AW100" s="12" t="s">
        <v>35</v>
      </c>
      <c r="AX100" s="12" t="s">
        <v>71</v>
      </c>
      <c r="AY100" s="223" t="s">
        <v>138</v>
      </c>
    </row>
    <row r="101" s="11" customFormat="1">
      <c r="B101" s="214"/>
      <c r="D101" s="210" t="s">
        <v>149</v>
      </c>
      <c r="E101" s="215" t="s">
        <v>5</v>
      </c>
      <c r="F101" s="216" t="s">
        <v>94</v>
      </c>
      <c r="H101" s="217">
        <v>28.16</v>
      </c>
      <c r="I101" s="218"/>
      <c r="L101" s="214"/>
      <c r="M101" s="219"/>
      <c r="N101" s="220"/>
      <c r="O101" s="220"/>
      <c r="P101" s="220"/>
      <c r="Q101" s="220"/>
      <c r="R101" s="220"/>
      <c r="S101" s="220"/>
      <c r="T101" s="221"/>
      <c r="AT101" s="215" t="s">
        <v>149</v>
      </c>
      <c r="AU101" s="215" t="s">
        <v>81</v>
      </c>
      <c r="AV101" s="11" t="s">
        <v>81</v>
      </c>
      <c r="AW101" s="11" t="s">
        <v>35</v>
      </c>
      <c r="AX101" s="11" t="s">
        <v>79</v>
      </c>
      <c r="AY101" s="215" t="s">
        <v>138</v>
      </c>
    </row>
    <row r="102" s="11" customFormat="1">
      <c r="B102" s="214"/>
      <c r="D102" s="210" t="s">
        <v>149</v>
      </c>
      <c r="F102" s="216" t="s">
        <v>156</v>
      </c>
      <c r="H102" s="217">
        <v>8.4480000000000004</v>
      </c>
      <c r="I102" s="218"/>
      <c r="L102" s="214"/>
      <c r="M102" s="219"/>
      <c r="N102" s="220"/>
      <c r="O102" s="220"/>
      <c r="P102" s="220"/>
      <c r="Q102" s="220"/>
      <c r="R102" s="220"/>
      <c r="S102" s="220"/>
      <c r="T102" s="221"/>
      <c r="AT102" s="215" t="s">
        <v>149</v>
      </c>
      <c r="AU102" s="215" t="s">
        <v>81</v>
      </c>
      <c r="AV102" s="11" t="s">
        <v>81</v>
      </c>
      <c r="AW102" s="11" t="s">
        <v>6</v>
      </c>
      <c r="AX102" s="11" t="s">
        <v>79</v>
      </c>
      <c r="AY102" s="215" t="s">
        <v>138</v>
      </c>
    </row>
    <row r="103" s="1" customFormat="1" ht="16.5" customHeight="1">
      <c r="B103" s="197"/>
      <c r="C103" s="198" t="s">
        <v>157</v>
      </c>
      <c r="D103" s="198" t="s">
        <v>140</v>
      </c>
      <c r="E103" s="199" t="s">
        <v>158</v>
      </c>
      <c r="F103" s="200" t="s">
        <v>159</v>
      </c>
      <c r="G103" s="201" t="s">
        <v>143</v>
      </c>
      <c r="H103" s="202">
        <v>28.16</v>
      </c>
      <c r="I103" s="203"/>
      <c r="J103" s="204">
        <f>ROUND(I103*H103,2)</f>
        <v>0</v>
      </c>
      <c r="K103" s="200" t="s">
        <v>144</v>
      </c>
      <c r="L103" s="46"/>
      <c r="M103" s="205" t="s">
        <v>5</v>
      </c>
      <c r="N103" s="206" t="s">
        <v>42</v>
      </c>
      <c r="O103" s="47"/>
      <c r="P103" s="207">
        <f>O103*H103</f>
        <v>0</v>
      </c>
      <c r="Q103" s="207">
        <v>0</v>
      </c>
      <c r="R103" s="207">
        <f>Q103*H103</f>
        <v>0</v>
      </c>
      <c r="S103" s="207">
        <v>0</v>
      </c>
      <c r="T103" s="208">
        <f>S103*H103</f>
        <v>0</v>
      </c>
      <c r="AR103" s="24" t="s">
        <v>145</v>
      </c>
      <c r="AT103" s="24" t="s">
        <v>140</v>
      </c>
      <c r="AU103" s="24" t="s">
        <v>81</v>
      </c>
      <c r="AY103" s="24" t="s">
        <v>138</v>
      </c>
      <c r="BE103" s="209">
        <f>IF(N103="základní",J103,0)</f>
        <v>0</v>
      </c>
      <c r="BF103" s="209">
        <f>IF(N103="snížená",J103,0)</f>
        <v>0</v>
      </c>
      <c r="BG103" s="209">
        <f>IF(N103="zákl. přenesená",J103,0)</f>
        <v>0</v>
      </c>
      <c r="BH103" s="209">
        <f>IF(N103="sníž. přenesená",J103,0)</f>
        <v>0</v>
      </c>
      <c r="BI103" s="209">
        <f>IF(N103="nulová",J103,0)</f>
        <v>0</v>
      </c>
      <c r="BJ103" s="24" t="s">
        <v>79</v>
      </c>
      <c r="BK103" s="209">
        <f>ROUND(I103*H103,2)</f>
        <v>0</v>
      </c>
      <c r="BL103" s="24" t="s">
        <v>145</v>
      </c>
      <c r="BM103" s="24" t="s">
        <v>160</v>
      </c>
    </row>
    <row r="104" s="1" customFormat="1">
      <c r="B104" s="46"/>
      <c r="D104" s="210" t="s">
        <v>147</v>
      </c>
      <c r="F104" s="211" t="s">
        <v>161</v>
      </c>
      <c r="I104" s="212"/>
      <c r="L104" s="46"/>
      <c r="M104" s="213"/>
      <c r="N104" s="47"/>
      <c r="O104" s="47"/>
      <c r="P104" s="47"/>
      <c r="Q104" s="47"/>
      <c r="R104" s="47"/>
      <c r="S104" s="47"/>
      <c r="T104" s="85"/>
      <c r="AT104" s="24" t="s">
        <v>147</v>
      </c>
      <c r="AU104" s="24" t="s">
        <v>81</v>
      </c>
    </row>
    <row r="105" s="12" customFormat="1">
      <c r="B105" s="222"/>
      <c r="D105" s="210" t="s">
        <v>149</v>
      </c>
      <c r="E105" s="223" t="s">
        <v>5</v>
      </c>
      <c r="F105" s="224" t="s">
        <v>162</v>
      </c>
      <c r="H105" s="223" t="s">
        <v>5</v>
      </c>
      <c r="I105" s="225"/>
      <c r="L105" s="222"/>
      <c r="M105" s="226"/>
      <c r="N105" s="227"/>
      <c r="O105" s="227"/>
      <c r="P105" s="227"/>
      <c r="Q105" s="227"/>
      <c r="R105" s="227"/>
      <c r="S105" s="227"/>
      <c r="T105" s="228"/>
      <c r="AT105" s="223" t="s">
        <v>149</v>
      </c>
      <c r="AU105" s="223" t="s">
        <v>81</v>
      </c>
      <c r="AV105" s="12" t="s">
        <v>79</v>
      </c>
      <c r="AW105" s="12" t="s">
        <v>35</v>
      </c>
      <c r="AX105" s="12" t="s">
        <v>71</v>
      </c>
      <c r="AY105" s="223" t="s">
        <v>138</v>
      </c>
    </row>
    <row r="106" s="11" customFormat="1">
      <c r="B106" s="214"/>
      <c r="D106" s="210" t="s">
        <v>149</v>
      </c>
      <c r="E106" s="215" t="s">
        <v>5</v>
      </c>
      <c r="F106" s="216" t="s">
        <v>94</v>
      </c>
      <c r="H106" s="217">
        <v>28.16</v>
      </c>
      <c r="I106" s="218"/>
      <c r="L106" s="214"/>
      <c r="M106" s="219"/>
      <c r="N106" s="220"/>
      <c r="O106" s="220"/>
      <c r="P106" s="220"/>
      <c r="Q106" s="220"/>
      <c r="R106" s="220"/>
      <c r="S106" s="220"/>
      <c r="T106" s="221"/>
      <c r="AT106" s="215" t="s">
        <v>149</v>
      </c>
      <c r="AU106" s="215" t="s">
        <v>81</v>
      </c>
      <c r="AV106" s="11" t="s">
        <v>81</v>
      </c>
      <c r="AW106" s="11" t="s">
        <v>35</v>
      </c>
      <c r="AX106" s="11" t="s">
        <v>79</v>
      </c>
      <c r="AY106" s="215" t="s">
        <v>138</v>
      </c>
    </row>
    <row r="107" s="1" customFormat="1" ht="16.5" customHeight="1">
      <c r="B107" s="197"/>
      <c r="C107" s="198" t="s">
        <v>145</v>
      </c>
      <c r="D107" s="198" t="s">
        <v>140</v>
      </c>
      <c r="E107" s="199" t="s">
        <v>163</v>
      </c>
      <c r="F107" s="200" t="s">
        <v>164</v>
      </c>
      <c r="G107" s="201" t="s">
        <v>143</v>
      </c>
      <c r="H107" s="202">
        <v>36.960000000000001</v>
      </c>
      <c r="I107" s="203"/>
      <c r="J107" s="204">
        <f>ROUND(I107*H107,2)</f>
        <v>0</v>
      </c>
      <c r="K107" s="200" t="s">
        <v>144</v>
      </c>
      <c r="L107" s="46"/>
      <c r="M107" s="205" t="s">
        <v>5</v>
      </c>
      <c r="N107" s="206" t="s">
        <v>42</v>
      </c>
      <c r="O107" s="47"/>
      <c r="P107" s="207">
        <f>O107*H107</f>
        <v>0</v>
      </c>
      <c r="Q107" s="207">
        <v>0</v>
      </c>
      <c r="R107" s="207">
        <f>Q107*H107</f>
        <v>0</v>
      </c>
      <c r="S107" s="207">
        <v>0</v>
      </c>
      <c r="T107" s="208">
        <f>S107*H107</f>
        <v>0</v>
      </c>
      <c r="AR107" s="24" t="s">
        <v>145</v>
      </c>
      <c r="AT107" s="24" t="s">
        <v>140</v>
      </c>
      <c r="AU107" s="24" t="s">
        <v>81</v>
      </c>
      <c r="AY107" s="24" t="s">
        <v>138</v>
      </c>
      <c r="BE107" s="209">
        <f>IF(N107="základní",J107,0)</f>
        <v>0</v>
      </c>
      <c r="BF107" s="209">
        <f>IF(N107="snížená",J107,0)</f>
        <v>0</v>
      </c>
      <c r="BG107" s="209">
        <f>IF(N107="zákl. přenesená",J107,0)</f>
        <v>0</v>
      </c>
      <c r="BH107" s="209">
        <f>IF(N107="sníž. přenesená",J107,0)</f>
        <v>0</v>
      </c>
      <c r="BI107" s="209">
        <f>IF(N107="nulová",J107,0)</f>
        <v>0</v>
      </c>
      <c r="BJ107" s="24" t="s">
        <v>79</v>
      </c>
      <c r="BK107" s="209">
        <f>ROUND(I107*H107,2)</f>
        <v>0</v>
      </c>
      <c r="BL107" s="24" t="s">
        <v>145</v>
      </c>
      <c r="BM107" s="24" t="s">
        <v>165</v>
      </c>
    </row>
    <row r="108" s="1" customFormat="1">
      <c r="B108" s="46"/>
      <c r="D108" s="210" t="s">
        <v>147</v>
      </c>
      <c r="F108" s="211" t="s">
        <v>166</v>
      </c>
      <c r="I108" s="212"/>
      <c r="L108" s="46"/>
      <c r="M108" s="213"/>
      <c r="N108" s="47"/>
      <c r="O108" s="47"/>
      <c r="P108" s="47"/>
      <c r="Q108" s="47"/>
      <c r="R108" s="47"/>
      <c r="S108" s="47"/>
      <c r="T108" s="85"/>
      <c r="AT108" s="24" t="s">
        <v>147</v>
      </c>
      <c r="AU108" s="24" t="s">
        <v>81</v>
      </c>
    </row>
    <row r="109" s="12" customFormat="1">
      <c r="B109" s="222"/>
      <c r="D109" s="210" t="s">
        <v>149</v>
      </c>
      <c r="E109" s="223" t="s">
        <v>5</v>
      </c>
      <c r="F109" s="224" t="s">
        <v>167</v>
      </c>
      <c r="H109" s="223" t="s">
        <v>5</v>
      </c>
      <c r="I109" s="225"/>
      <c r="L109" s="222"/>
      <c r="M109" s="226"/>
      <c r="N109" s="227"/>
      <c r="O109" s="227"/>
      <c r="P109" s="227"/>
      <c r="Q109" s="227"/>
      <c r="R109" s="227"/>
      <c r="S109" s="227"/>
      <c r="T109" s="228"/>
      <c r="AT109" s="223" t="s">
        <v>149</v>
      </c>
      <c r="AU109" s="223" t="s">
        <v>81</v>
      </c>
      <c r="AV109" s="12" t="s">
        <v>79</v>
      </c>
      <c r="AW109" s="12" t="s">
        <v>35</v>
      </c>
      <c r="AX109" s="12" t="s">
        <v>71</v>
      </c>
      <c r="AY109" s="223" t="s">
        <v>138</v>
      </c>
    </row>
    <row r="110" s="11" customFormat="1">
      <c r="B110" s="214"/>
      <c r="D110" s="210" t="s">
        <v>149</v>
      </c>
      <c r="E110" s="215" t="s">
        <v>5</v>
      </c>
      <c r="F110" s="216" t="s">
        <v>92</v>
      </c>
      <c r="H110" s="217">
        <v>18.48</v>
      </c>
      <c r="I110" s="218"/>
      <c r="L110" s="214"/>
      <c r="M110" s="219"/>
      <c r="N110" s="220"/>
      <c r="O110" s="220"/>
      <c r="P110" s="220"/>
      <c r="Q110" s="220"/>
      <c r="R110" s="220"/>
      <c r="S110" s="220"/>
      <c r="T110" s="221"/>
      <c r="AT110" s="215" t="s">
        <v>149</v>
      </c>
      <c r="AU110" s="215" t="s">
        <v>81</v>
      </c>
      <c r="AV110" s="11" t="s">
        <v>81</v>
      </c>
      <c r="AW110" s="11" t="s">
        <v>35</v>
      </c>
      <c r="AX110" s="11" t="s">
        <v>71</v>
      </c>
      <c r="AY110" s="215" t="s">
        <v>138</v>
      </c>
    </row>
    <row r="111" s="12" customFormat="1">
      <c r="B111" s="222"/>
      <c r="D111" s="210" t="s">
        <v>149</v>
      </c>
      <c r="E111" s="223" t="s">
        <v>5</v>
      </c>
      <c r="F111" s="224" t="s">
        <v>168</v>
      </c>
      <c r="H111" s="223" t="s">
        <v>5</v>
      </c>
      <c r="I111" s="225"/>
      <c r="L111" s="222"/>
      <c r="M111" s="226"/>
      <c r="N111" s="227"/>
      <c r="O111" s="227"/>
      <c r="P111" s="227"/>
      <c r="Q111" s="227"/>
      <c r="R111" s="227"/>
      <c r="S111" s="227"/>
      <c r="T111" s="228"/>
      <c r="AT111" s="223" t="s">
        <v>149</v>
      </c>
      <c r="AU111" s="223" t="s">
        <v>81</v>
      </c>
      <c r="AV111" s="12" t="s">
        <v>79</v>
      </c>
      <c r="AW111" s="12" t="s">
        <v>35</v>
      </c>
      <c r="AX111" s="12" t="s">
        <v>71</v>
      </c>
      <c r="AY111" s="223" t="s">
        <v>138</v>
      </c>
    </row>
    <row r="112" s="11" customFormat="1">
      <c r="B112" s="214"/>
      <c r="D112" s="210" t="s">
        <v>149</v>
      </c>
      <c r="E112" s="215" t="s">
        <v>5</v>
      </c>
      <c r="F112" s="216" t="s">
        <v>92</v>
      </c>
      <c r="H112" s="217">
        <v>18.48</v>
      </c>
      <c r="I112" s="218"/>
      <c r="L112" s="214"/>
      <c r="M112" s="219"/>
      <c r="N112" s="220"/>
      <c r="O112" s="220"/>
      <c r="P112" s="220"/>
      <c r="Q112" s="220"/>
      <c r="R112" s="220"/>
      <c r="S112" s="220"/>
      <c r="T112" s="221"/>
      <c r="AT112" s="215" t="s">
        <v>149</v>
      </c>
      <c r="AU112" s="215" t="s">
        <v>81</v>
      </c>
      <c r="AV112" s="11" t="s">
        <v>81</v>
      </c>
      <c r="AW112" s="11" t="s">
        <v>35</v>
      </c>
      <c r="AX112" s="11" t="s">
        <v>71</v>
      </c>
      <c r="AY112" s="215" t="s">
        <v>138</v>
      </c>
    </row>
    <row r="113" s="13" customFormat="1">
      <c r="B113" s="229"/>
      <c r="D113" s="210" t="s">
        <v>149</v>
      </c>
      <c r="E113" s="230" t="s">
        <v>5</v>
      </c>
      <c r="F113" s="231" t="s">
        <v>169</v>
      </c>
      <c r="H113" s="232">
        <v>36.960000000000001</v>
      </c>
      <c r="I113" s="233"/>
      <c r="L113" s="229"/>
      <c r="M113" s="234"/>
      <c r="N113" s="235"/>
      <c r="O113" s="235"/>
      <c r="P113" s="235"/>
      <c r="Q113" s="235"/>
      <c r="R113" s="235"/>
      <c r="S113" s="235"/>
      <c r="T113" s="236"/>
      <c r="AT113" s="230" t="s">
        <v>149</v>
      </c>
      <c r="AU113" s="230" t="s">
        <v>81</v>
      </c>
      <c r="AV113" s="13" t="s">
        <v>145</v>
      </c>
      <c r="AW113" s="13" t="s">
        <v>35</v>
      </c>
      <c r="AX113" s="13" t="s">
        <v>79</v>
      </c>
      <c r="AY113" s="230" t="s">
        <v>138</v>
      </c>
    </row>
    <row r="114" s="1" customFormat="1" ht="16.5" customHeight="1">
      <c r="B114" s="197"/>
      <c r="C114" s="198" t="s">
        <v>170</v>
      </c>
      <c r="D114" s="198" t="s">
        <v>140</v>
      </c>
      <c r="E114" s="199" t="s">
        <v>171</v>
      </c>
      <c r="F114" s="200" t="s">
        <v>172</v>
      </c>
      <c r="G114" s="201" t="s">
        <v>143</v>
      </c>
      <c r="H114" s="202">
        <v>9.6799999999999997</v>
      </c>
      <c r="I114" s="203"/>
      <c r="J114" s="204">
        <f>ROUND(I114*H114,2)</f>
        <v>0</v>
      </c>
      <c r="K114" s="200" t="s">
        <v>144</v>
      </c>
      <c r="L114" s="46"/>
      <c r="M114" s="205" t="s">
        <v>5</v>
      </c>
      <c r="N114" s="206" t="s">
        <v>42</v>
      </c>
      <c r="O114" s="47"/>
      <c r="P114" s="207">
        <f>O114*H114</f>
        <v>0</v>
      </c>
      <c r="Q114" s="207">
        <v>0</v>
      </c>
      <c r="R114" s="207">
        <f>Q114*H114</f>
        <v>0</v>
      </c>
      <c r="S114" s="207">
        <v>0</v>
      </c>
      <c r="T114" s="208">
        <f>S114*H114</f>
        <v>0</v>
      </c>
      <c r="AR114" s="24" t="s">
        <v>145</v>
      </c>
      <c r="AT114" s="24" t="s">
        <v>140</v>
      </c>
      <c r="AU114" s="24" t="s">
        <v>81</v>
      </c>
      <c r="AY114" s="24" t="s">
        <v>138</v>
      </c>
      <c r="BE114" s="209">
        <f>IF(N114="základní",J114,0)</f>
        <v>0</v>
      </c>
      <c r="BF114" s="209">
        <f>IF(N114="snížená",J114,0)</f>
        <v>0</v>
      </c>
      <c r="BG114" s="209">
        <f>IF(N114="zákl. přenesená",J114,0)</f>
        <v>0</v>
      </c>
      <c r="BH114" s="209">
        <f>IF(N114="sníž. přenesená",J114,0)</f>
        <v>0</v>
      </c>
      <c r="BI114" s="209">
        <f>IF(N114="nulová",J114,0)</f>
        <v>0</v>
      </c>
      <c r="BJ114" s="24" t="s">
        <v>79</v>
      </c>
      <c r="BK114" s="209">
        <f>ROUND(I114*H114,2)</f>
        <v>0</v>
      </c>
      <c r="BL114" s="24" t="s">
        <v>145</v>
      </c>
      <c r="BM114" s="24" t="s">
        <v>173</v>
      </c>
    </row>
    <row r="115" s="1" customFormat="1">
      <c r="B115" s="46"/>
      <c r="D115" s="210" t="s">
        <v>147</v>
      </c>
      <c r="F115" s="211" t="s">
        <v>174</v>
      </c>
      <c r="I115" s="212"/>
      <c r="L115" s="46"/>
      <c r="M115" s="213"/>
      <c r="N115" s="47"/>
      <c r="O115" s="47"/>
      <c r="P115" s="47"/>
      <c r="Q115" s="47"/>
      <c r="R115" s="47"/>
      <c r="S115" s="47"/>
      <c r="T115" s="85"/>
      <c r="AT115" s="24" t="s">
        <v>147</v>
      </c>
      <c r="AU115" s="24" t="s">
        <v>81</v>
      </c>
    </row>
    <row r="116" s="12" customFormat="1">
      <c r="B116" s="222"/>
      <c r="D116" s="210" t="s">
        <v>149</v>
      </c>
      <c r="E116" s="223" t="s">
        <v>5</v>
      </c>
      <c r="F116" s="224" t="s">
        <v>175</v>
      </c>
      <c r="H116" s="223" t="s">
        <v>5</v>
      </c>
      <c r="I116" s="225"/>
      <c r="L116" s="222"/>
      <c r="M116" s="226"/>
      <c r="N116" s="227"/>
      <c r="O116" s="227"/>
      <c r="P116" s="227"/>
      <c r="Q116" s="227"/>
      <c r="R116" s="227"/>
      <c r="S116" s="227"/>
      <c r="T116" s="228"/>
      <c r="AT116" s="223" t="s">
        <v>149</v>
      </c>
      <c r="AU116" s="223" t="s">
        <v>81</v>
      </c>
      <c r="AV116" s="12" t="s">
        <v>79</v>
      </c>
      <c r="AW116" s="12" t="s">
        <v>35</v>
      </c>
      <c r="AX116" s="12" t="s">
        <v>71</v>
      </c>
      <c r="AY116" s="223" t="s">
        <v>138</v>
      </c>
    </row>
    <row r="117" s="11" customFormat="1">
      <c r="B117" s="214"/>
      <c r="D117" s="210" t="s">
        <v>149</v>
      </c>
      <c r="E117" s="215" t="s">
        <v>96</v>
      </c>
      <c r="F117" s="216" t="s">
        <v>176</v>
      </c>
      <c r="H117" s="217">
        <v>9.6799999999999997</v>
      </c>
      <c r="I117" s="218"/>
      <c r="L117" s="214"/>
      <c r="M117" s="219"/>
      <c r="N117" s="220"/>
      <c r="O117" s="220"/>
      <c r="P117" s="220"/>
      <c r="Q117" s="220"/>
      <c r="R117" s="220"/>
      <c r="S117" s="220"/>
      <c r="T117" s="221"/>
      <c r="AT117" s="215" t="s">
        <v>149</v>
      </c>
      <c r="AU117" s="215" t="s">
        <v>81</v>
      </c>
      <c r="AV117" s="11" t="s">
        <v>81</v>
      </c>
      <c r="AW117" s="11" t="s">
        <v>35</v>
      </c>
      <c r="AX117" s="11" t="s">
        <v>79</v>
      </c>
      <c r="AY117" s="215" t="s">
        <v>138</v>
      </c>
    </row>
    <row r="118" s="1" customFormat="1" ht="25.5" customHeight="1">
      <c r="B118" s="197"/>
      <c r="C118" s="198" t="s">
        <v>177</v>
      </c>
      <c r="D118" s="198" t="s">
        <v>140</v>
      </c>
      <c r="E118" s="199" t="s">
        <v>178</v>
      </c>
      <c r="F118" s="200" t="s">
        <v>179</v>
      </c>
      <c r="G118" s="201" t="s">
        <v>143</v>
      </c>
      <c r="H118" s="202">
        <v>193.59999999999999</v>
      </c>
      <c r="I118" s="203"/>
      <c r="J118" s="204">
        <f>ROUND(I118*H118,2)</f>
        <v>0</v>
      </c>
      <c r="K118" s="200" t="s">
        <v>144</v>
      </c>
      <c r="L118" s="46"/>
      <c r="M118" s="205" t="s">
        <v>5</v>
      </c>
      <c r="N118" s="206" t="s">
        <v>42</v>
      </c>
      <c r="O118" s="47"/>
      <c r="P118" s="207">
        <f>O118*H118</f>
        <v>0</v>
      </c>
      <c r="Q118" s="207">
        <v>0</v>
      </c>
      <c r="R118" s="207">
        <f>Q118*H118</f>
        <v>0</v>
      </c>
      <c r="S118" s="207">
        <v>0</v>
      </c>
      <c r="T118" s="208">
        <f>S118*H118</f>
        <v>0</v>
      </c>
      <c r="AR118" s="24" t="s">
        <v>145</v>
      </c>
      <c r="AT118" s="24" t="s">
        <v>140</v>
      </c>
      <c r="AU118" s="24" t="s">
        <v>81</v>
      </c>
      <c r="AY118" s="24" t="s">
        <v>138</v>
      </c>
      <c r="BE118" s="209">
        <f>IF(N118="základní",J118,0)</f>
        <v>0</v>
      </c>
      <c r="BF118" s="209">
        <f>IF(N118="snížená",J118,0)</f>
        <v>0</v>
      </c>
      <c r="BG118" s="209">
        <f>IF(N118="zákl. přenesená",J118,0)</f>
        <v>0</v>
      </c>
      <c r="BH118" s="209">
        <f>IF(N118="sníž. přenesená",J118,0)</f>
        <v>0</v>
      </c>
      <c r="BI118" s="209">
        <f>IF(N118="nulová",J118,0)</f>
        <v>0</v>
      </c>
      <c r="BJ118" s="24" t="s">
        <v>79</v>
      </c>
      <c r="BK118" s="209">
        <f>ROUND(I118*H118,2)</f>
        <v>0</v>
      </c>
      <c r="BL118" s="24" t="s">
        <v>145</v>
      </c>
      <c r="BM118" s="24" t="s">
        <v>180</v>
      </c>
    </row>
    <row r="119" s="1" customFormat="1">
      <c r="B119" s="46"/>
      <c r="D119" s="210" t="s">
        <v>147</v>
      </c>
      <c r="F119" s="211" t="s">
        <v>181</v>
      </c>
      <c r="I119" s="212"/>
      <c r="L119" s="46"/>
      <c r="M119" s="213"/>
      <c r="N119" s="47"/>
      <c r="O119" s="47"/>
      <c r="P119" s="47"/>
      <c r="Q119" s="47"/>
      <c r="R119" s="47"/>
      <c r="S119" s="47"/>
      <c r="T119" s="85"/>
      <c r="AT119" s="24" t="s">
        <v>147</v>
      </c>
      <c r="AU119" s="24" t="s">
        <v>81</v>
      </c>
    </row>
    <row r="120" s="11" customFormat="1">
      <c r="B120" s="214"/>
      <c r="D120" s="210" t="s">
        <v>149</v>
      </c>
      <c r="E120" s="215" t="s">
        <v>5</v>
      </c>
      <c r="F120" s="216" t="s">
        <v>96</v>
      </c>
      <c r="H120" s="217">
        <v>9.6799999999999997</v>
      </c>
      <c r="I120" s="218"/>
      <c r="L120" s="214"/>
      <c r="M120" s="219"/>
      <c r="N120" s="220"/>
      <c r="O120" s="220"/>
      <c r="P120" s="220"/>
      <c r="Q120" s="220"/>
      <c r="R120" s="220"/>
      <c r="S120" s="220"/>
      <c r="T120" s="221"/>
      <c r="AT120" s="215" t="s">
        <v>149</v>
      </c>
      <c r="AU120" s="215" t="s">
        <v>81</v>
      </c>
      <c r="AV120" s="11" t="s">
        <v>81</v>
      </c>
      <c r="AW120" s="11" t="s">
        <v>35</v>
      </c>
      <c r="AX120" s="11" t="s">
        <v>79</v>
      </c>
      <c r="AY120" s="215" t="s">
        <v>138</v>
      </c>
    </row>
    <row r="121" s="11" customFormat="1">
      <c r="B121" s="214"/>
      <c r="D121" s="210" t="s">
        <v>149</v>
      </c>
      <c r="F121" s="216" t="s">
        <v>182</v>
      </c>
      <c r="H121" s="217">
        <v>193.59999999999999</v>
      </c>
      <c r="I121" s="218"/>
      <c r="L121" s="214"/>
      <c r="M121" s="219"/>
      <c r="N121" s="220"/>
      <c r="O121" s="220"/>
      <c r="P121" s="220"/>
      <c r="Q121" s="220"/>
      <c r="R121" s="220"/>
      <c r="S121" s="220"/>
      <c r="T121" s="221"/>
      <c r="AT121" s="215" t="s">
        <v>149</v>
      </c>
      <c r="AU121" s="215" t="s">
        <v>81</v>
      </c>
      <c r="AV121" s="11" t="s">
        <v>81</v>
      </c>
      <c r="AW121" s="11" t="s">
        <v>6</v>
      </c>
      <c r="AX121" s="11" t="s">
        <v>79</v>
      </c>
      <c r="AY121" s="215" t="s">
        <v>138</v>
      </c>
    </row>
    <row r="122" s="1" customFormat="1" ht="16.5" customHeight="1">
      <c r="B122" s="197"/>
      <c r="C122" s="198" t="s">
        <v>183</v>
      </c>
      <c r="D122" s="198" t="s">
        <v>140</v>
      </c>
      <c r="E122" s="199" t="s">
        <v>184</v>
      </c>
      <c r="F122" s="200" t="s">
        <v>185</v>
      </c>
      <c r="G122" s="201" t="s">
        <v>143</v>
      </c>
      <c r="H122" s="202">
        <v>28.16</v>
      </c>
      <c r="I122" s="203"/>
      <c r="J122" s="204">
        <f>ROUND(I122*H122,2)</f>
        <v>0</v>
      </c>
      <c r="K122" s="200" t="s">
        <v>144</v>
      </c>
      <c r="L122" s="46"/>
      <c r="M122" s="205" t="s">
        <v>5</v>
      </c>
      <c r="N122" s="206" t="s">
        <v>42</v>
      </c>
      <c r="O122" s="47"/>
      <c r="P122" s="207">
        <f>O122*H122</f>
        <v>0</v>
      </c>
      <c r="Q122" s="207">
        <v>0</v>
      </c>
      <c r="R122" s="207">
        <f>Q122*H122</f>
        <v>0</v>
      </c>
      <c r="S122" s="207">
        <v>0</v>
      </c>
      <c r="T122" s="208">
        <f>S122*H122</f>
        <v>0</v>
      </c>
      <c r="AR122" s="24" t="s">
        <v>145</v>
      </c>
      <c r="AT122" s="24" t="s">
        <v>140</v>
      </c>
      <c r="AU122" s="24" t="s">
        <v>81</v>
      </c>
      <c r="AY122" s="24" t="s">
        <v>138</v>
      </c>
      <c r="BE122" s="209">
        <f>IF(N122="základní",J122,0)</f>
        <v>0</v>
      </c>
      <c r="BF122" s="209">
        <f>IF(N122="snížená",J122,0)</f>
        <v>0</v>
      </c>
      <c r="BG122" s="209">
        <f>IF(N122="zákl. přenesená",J122,0)</f>
        <v>0</v>
      </c>
      <c r="BH122" s="209">
        <f>IF(N122="sníž. přenesená",J122,0)</f>
        <v>0</v>
      </c>
      <c r="BI122" s="209">
        <f>IF(N122="nulová",J122,0)</f>
        <v>0</v>
      </c>
      <c r="BJ122" s="24" t="s">
        <v>79</v>
      </c>
      <c r="BK122" s="209">
        <f>ROUND(I122*H122,2)</f>
        <v>0</v>
      </c>
      <c r="BL122" s="24" t="s">
        <v>145</v>
      </c>
      <c r="BM122" s="24" t="s">
        <v>186</v>
      </c>
    </row>
    <row r="123" s="1" customFormat="1">
      <c r="B123" s="46"/>
      <c r="D123" s="210" t="s">
        <v>147</v>
      </c>
      <c r="F123" s="211" t="s">
        <v>187</v>
      </c>
      <c r="I123" s="212"/>
      <c r="L123" s="46"/>
      <c r="M123" s="213"/>
      <c r="N123" s="47"/>
      <c r="O123" s="47"/>
      <c r="P123" s="47"/>
      <c r="Q123" s="47"/>
      <c r="R123" s="47"/>
      <c r="S123" s="47"/>
      <c r="T123" s="85"/>
      <c r="AT123" s="24" t="s">
        <v>147</v>
      </c>
      <c r="AU123" s="24" t="s">
        <v>81</v>
      </c>
    </row>
    <row r="124" s="12" customFormat="1">
      <c r="B124" s="222"/>
      <c r="D124" s="210" t="s">
        <v>149</v>
      </c>
      <c r="E124" s="223" t="s">
        <v>5</v>
      </c>
      <c r="F124" s="224" t="s">
        <v>188</v>
      </c>
      <c r="H124" s="223" t="s">
        <v>5</v>
      </c>
      <c r="I124" s="225"/>
      <c r="L124" s="222"/>
      <c r="M124" s="226"/>
      <c r="N124" s="227"/>
      <c r="O124" s="227"/>
      <c r="P124" s="227"/>
      <c r="Q124" s="227"/>
      <c r="R124" s="227"/>
      <c r="S124" s="227"/>
      <c r="T124" s="228"/>
      <c r="AT124" s="223" t="s">
        <v>149</v>
      </c>
      <c r="AU124" s="223" t="s">
        <v>81</v>
      </c>
      <c r="AV124" s="12" t="s">
        <v>79</v>
      </c>
      <c r="AW124" s="12" t="s">
        <v>35</v>
      </c>
      <c r="AX124" s="12" t="s">
        <v>71</v>
      </c>
      <c r="AY124" s="223" t="s">
        <v>138</v>
      </c>
    </row>
    <row r="125" s="11" customFormat="1">
      <c r="B125" s="214"/>
      <c r="D125" s="210" t="s">
        <v>149</v>
      </c>
      <c r="E125" s="215" t="s">
        <v>5</v>
      </c>
      <c r="F125" s="216" t="s">
        <v>96</v>
      </c>
      <c r="H125" s="217">
        <v>9.6799999999999997</v>
      </c>
      <c r="I125" s="218"/>
      <c r="L125" s="214"/>
      <c r="M125" s="219"/>
      <c r="N125" s="220"/>
      <c r="O125" s="220"/>
      <c r="P125" s="220"/>
      <c r="Q125" s="220"/>
      <c r="R125" s="220"/>
      <c r="S125" s="220"/>
      <c r="T125" s="221"/>
      <c r="AT125" s="215" t="s">
        <v>149</v>
      </c>
      <c r="AU125" s="215" t="s">
        <v>81</v>
      </c>
      <c r="AV125" s="11" t="s">
        <v>81</v>
      </c>
      <c r="AW125" s="11" t="s">
        <v>35</v>
      </c>
      <c r="AX125" s="11" t="s">
        <v>71</v>
      </c>
      <c r="AY125" s="215" t="s">
        <v>138</v>
      </c>
    </row>
    <row r="126" s="12" customFormat="1">
      <c r="B126" s="222"/>
      <c r="D126" s="210" t="s">
        <v>149</v>
      </c>
      <c r="E126" s="223" t="s">
        <v>5</v>
      </c>
      <c r="F126" s="224" t="s">
        <v>189</v>
      </c>
      <c r="H126" s="223" t="s">
        <v>5</v>
      </c>
      <c r="I126" s="225"/>
      <c r="L126" s="222"/>
      <c r="M126" s="226"/>
      <c r="N126" s="227"/>
      <c r="O126" s="227"/>
      <c r="P126" s="227"/>
      <c r="Q126" s="227"/>
      <c r="R126" s="227"/>
      <c r="S126" s="227"/>
      <c r="T126" s="228"/>
      <c r="AT126" s="223" t="s">
        <v>149</v>
      </c>
      <c r="AU126" s="223" t="s">
        <v>81</v>
      </c>
      <c r="AV126" s="12" t="s">
        <v>79</v>
      </c>
      <c r="AW126" s="12" t="s">
        <v>35</v>
      </c>
      <c r="AX126" s="12" t="s">
        <v>71</v>
      </c>
      <c r="AY126" s="223" t="s">
        <v>138</v>
      </c>
    </row>
    <row r="127" s="11" customFormat="1">
      <c r="B127" s="214"/>
      <c r="D127" s="210" t="s">
        <v>149</v>
      </c>
      <c r="E127" s="215" t="s">
        <v>5</v>
      </c>
      <c r="F127" s="216" t="s">
        <v>92</v>
      </c>
      <c r="H127" s="217">
        <v>18.48</v>
      </c>
      <c r="I127" s="218"/>
      <c r="L127" s="214"/>
      <c r="M127" s="219"/>
      <c r="N127" s="220"/>
      <c r="O127" s="220"/>
      <c r="P127" s="220"/>
      <c r="Q127" s="220"/>
      <c r="R127" s="220"/>
      <c r="S127" s="220"/>
      <c r="T127" s="221"/>
      <c r="AT127" s="215" t="s">
        <v>149</v>
      </c>
      <c r="AU127" s="215" t="s">
        <v>81</v>
      </c>
      <c r="AV127" s="11" t="s">
        <v>81</v>
      </c>
      <c r="AW127" s="11" t="s">
        <v>35</v>
      </c>
      <c r="AX127" s="11" t="s">
        <v>71</v>
      </c>
      <c r="AY127" s="215" t="s">
        <v>138</v>
      </c>
    </row>
    <row r="128" s="13" customFormat="1">
      <c r="B128" s="229"/>
      <c r="D128" s="210" t="s">
        <v>149</v>
      </c>
      <c r="E128" s="230" t="s">
        <v>5</v>
      </c>
      <c r="F128" s="231" t="s">
        <v>169</v>
      </c>
      <c r="H128" s="232">
        <v>28.16</v>
      </c>
      <c r="I128" s="233"/>
      <c r="L128" s="229"/>
      <c r="M128" s="234"/>
      <c r="N128" s="235"/>
      <c r="O128" s="235"/>
      <c r="P128" s="235"/>
      <c r="Q128" s="235"/>
      <c r="R128" s="235"/>
      <c r="S128" s="235"/>
      <c r="T128" s="236"/>
      <c r="AT128" s="230" t="s">
        <v>149</v>
      </c>
      <c r="AU128" s="230" t="s">
        <v>81</v>
      </c>
      <c r="AV128" s="13" t="s">
        <v>145</v>
      </c>
      <c r="AW128" s="13" t="s">
        <v>35</v>
      </c>
      <c r="AX128" s="13" t="s">
        <v>79</v>
      </c>
      <c r="AY128" s="230" t="s">
        <v>138</v>
      </c>
    </row>
    <row r="129" s="1" customFormat="1" ht="16.5" customHeight="1">
      <c r="B129" s="197"/>
      <c r="C129" s="198" t="s">
        <v>190</v>
      </c>
      <c r="D129" s="198" t="s">
        <v>140</v>
      </c>
      <c r="E129" s="199" t="s">
        <v>191</v>
      </c>
      <c r="F129" s="200" t="s">
        <v>192</v>
      </c>
      <c r="G129" s="201" t="s">
        <v>143</v>
      </c>
      <c r="H129" s="202">
        <v>9.6799999999999997</v>
      </c>
      <c r="I129" s="203"/>
      <c r="J129" s="204">
        <f>ROUND(I129*H129,2)</f>
        <v>0</v>
      </c>
      <c r="K129" s="200" t="s">
        <v>144</v>
      </c>
      <c r="L129" s="46"/>
      <c r="M129" s="205" t="s">
        <v>5</v>
      </c>
      <c r="N129" s="206" t="s">
        <v>42</v>
      </c>
      <c r="O129" s="47"/>
      <c r="P129" s="207">
        <f>O129*H129</f>
        <v>0</v>
      </c>
      <c r="Q129" s="207">
        <v>0</v>
      </c>
      <c r="R129" s="207">
        <f>Q129*H129</f>
        <v>0</v>
      </c>
      <c r="S129" s="207">
        <v>0</v>
      </c>
      <c r="T129" s="208">
        <f>S129*H129</f>
        <v>0</v>
      </c>
      <c r="AR129" s="24" t="s">
        <v>145</v>
      </c>
      <c r="AT129" s="24" t="s">
        <v>140</v>
      </c>
      <c r="AU129" s="24" t="s">
        <v>81</v>
      </c>
      <c r="AY129" s="24" t="s">
        <v>138</v>
      </c>
      <c r="BE129" s="209">
        <f>IF(N129="základní",J129,0)</f>
        <v>0</v>
      </c>
      <c r="BF129" s="209">
        <f>IF(N129="snížená",J129,0)</f>
        <v>0</v>
      </c>
      <c r="BG129" s="209">
        <f>IF(N129="zákl. přenesená",J129,0)</f>
        <v>0</v>
      </c>
      <c r="BH129" s="209">
        <f>IF(N129="sníž. přenesená",J129,0)</f>
        <v>0</v>
      </c>
      <c r="BI129" s="209">
        <f>IF(N129="nulová",J129,0)</f>
        <v>0</v>
      </c>
      <c r="BJ129" s="24" t="s">
        <v>79</v>
      </c>
      <c r="BK129" s="209">
        <f>ROUND(I129*H129,2)</f>
        <v>0</v>
      </c>
      <c r="BL129" s="24" t="s">
        <v>145</v>
      </c>
      <c r="BM129" s="24" t="s">
        <v>193</v>
      </c>
    </row>
    <row r="130" s="1" customFormat="1">
      <c r="B130" s="46"/>
      <c r="D130" s="210" t="s">
        <v>147</v>
      </c>
      <c r="F130" s="211" t="s">
        <v>194</v>
      </c>
      <c r="I130" s="212"/>
      <c r="L130" s="46"/>
      <c r="M130" s="213"/>
      <c r="N130" s="47"/>
      <c r="O130" s="47"/>
      <c r="P130" s="47"/>
      <c r="Q130" s="47"/>
      <c r="R130" s="47"/>
      <c r="S130" s="47"/>
      <c r="T130" s="85"/>
      <c r="AT130" s="24" t="s">
        <v>147</v>
      </c>
      <c r="AU130" s="24" t="s">
        <v>81</v>
      </c>
    </row>
    <row r="131" s="11" customFormat="1">
      <c r="B131" s="214"/>
      <c r="D131" s="210" t="s">
        <v>149</v>
      </c>
      <c r="E131" s="215" t="s">
        <v>5</v>
      </c>
      <c r="F131" s="216" t="s">
        <v>96</v>
      </c>
      <c r="H131" s="217">
        <v>9.6799999999999997</v>
      </c>
      <c r="I131" s="218"/>
      <c r="L131" s="214"/>
      <c r="M131" s="219"/>
      <c r="N131" s="220"/>
      <c r="O131" s="220"/>
      <c r="P131" s="220"/>
      <c r="Q131" s="220"/>
      <c r="R131" s="220"/>
      <c r="S131" s="220"/>
      <c r="T131" s="221"/>
      <c r="AT131" s="215" t="s">
        <v>149</v>
      </c>
      <c r="AU131" s="215" t="s">
        <v>81</v>
      </c>
      <c r="AV131" s="11" t="s">
        <v>81</v>
      </c>
      <c r="AW131" s="11" t="s">
        <v>35</v>
      </c>
      <c r="AX131" s="11" t="s">
        <v>79</v>
      </c>
      <c r="AY131" s="215" t="s">
        <v>138</v>
      </c>
    </row>
    <row r="132" s="1" customFormat="1" ht="16.5" customHeight="1">
      <c r="B132" s="197"/>
      <c r="C132" s="198" t="s">
        <v>195</v>
      </c>
      <c r="D132" s="198" t="s">
        <v>140</v>
      </c>
      <c r="E132" s="199" t="s">
        <v>196</v>
      </c>
      <c r="F132" s="200" t="s">
        <v>197</v>
      </c>
      <c r="G132" s="201" t="s">
        <v>198</v>
      </c>
      <c r="H132" s="202">
        <v>19.359999999999999</v>
      </c>
      <c r="I132" s="203"/>
      <c r="J132" s="204">
        <f>ROUND(I132*H132,2)</f>
        <v>0</v>
      </c>
      <c r="K132" s="200" t="s">
        <v>144</v>
      </c>
      <c r="L132" s="46"/>
      <c r="M132" s="205" t="s">
        <v>5</v>
      </c>
      <c r="N132" s="206" t="s">
        <v>42</v>
      </c>
      <c r="O132" s="47"/>
      <c r="P132" s="207">
        <f>O132*H132</f>
        <v>0</v>
      </c>
      <c r="Q132" s="207">
        <v>0</v>
      </c>
      <c r="R132" s="207">
        <f>Q132*H132</f>
        <v>0</v>
      </c>
      <c r="S132" s="207">
        <v>0</v>
      </c>
      <c r="T132" s="208">
        <f>S132*H132</f>
        <v>0</v>
      </c>
      <c r="AR132" s="24" t="s">
        <v>145</v>
      </c>
      <c r="AT132" s="24" t="s">
        <v>140</v>
      </c>
      <c r="AU132" s="24" t="s">
        <v>81</v>
      </c>
      <c r="AY132" s="24" t="s">
        <v>138</v>
      </c>
      <c r="BE132" s="209">
        <f>IF(N132="základní",J132,0)</f>
        <v>0</v>
      </c>
      <c r="BF132" s="209">
        <f>IF(N132="snížená",J132,0)</f>
        <v>0</v>
      </c>
      <c r="BG132" s="209">
        <f>IF(N132="zákl. přenesená",J132,0)</f>
        <v>0</v>
      </c>
      <c r="BH132" s="209">
        <f>IF(N132="sníž. přenesená",J132,0)</f>
        <v>0</v>
      </c>
      <c r="BI132" s="209">
        <f>IF(N132="nulová",J132,0)</f>
        <v>0</v>
      </c>
      <c r="BJ132" s="24" t="s">
        <v>79</v>
      </c>
      <c r="BK132" s="209">
        <f>ROUND(I132*H132,2)</f>
        <v>0</v>
      </c>
      <c r="BL132" s="24" t="s">
        <v>145</v>
      </c>
      <c r="BM132" s="24" t="s">
        <v>199</v>
      </c>
    </row>
    <row r="133" s="1" customFormat="1">
      <c r="B133" s="46"/>
      <c r="D133" s="210" t="s">
        <v>147</v>
      </c>
      <c r="F133" s="211" t="s">
        <v>200</v>
      </c>
      <c r="I133" s="212"/>
      <c r="L133" s="46"/>
      <c r="M133" s="213"/>
      <c r="N133" s="47"/>
      <c r="O133" s="47"/>
      <c r="P133" s="47"/>
      <c r="Q133" s="47"/>
      <c r="R133" s="47"/>
      <c r="S133" s="47"/>
      <c r="T133" s="85"/>
      <c r="AT133" s="24" t="s">
        <v>147</v>
      </c>
      <c r="AU133" s="24" t="s">
        <v>81</v>
      </c>
    </row>
    <row r="134" s="11" customFormat="1">
      <c r="B134" s="214"/>
      <c r="D134" s="210" t="s">
        <v>149</v>
      </c>
      <c r="E134" s="215" t="s">
        <v>5</v>
      </c>
      <c r="F134" s="216" t="s">
        <v>96</v>
      </c>
      <c r="H134" s="217">
        <v>9.6799999999999997</v>
      </c>
      <c r="I134" s="218"/>
      <c r="L134" s="214"/>
      <c r="M134" s="219"/>
      <c r="N134" s="220"/>
      <c r="O134" s="220"/>
      <c r="P134" s="220"/>
      <c r="Q134" s="220"/>
      <c r="R134" s="220"/>
      <c r="S134" s="220"/>
      <c r="T134" s="221"/>
      <c r="AT134" s="215" t="s">
        <v>149</v>
      </c>
      <c r="AU134" s="215" t="s">
        <v>81</v>
      </c>
      <c r="AV134" s="11" t="s">
        <v>81</v>
      </c>
      <c r="AW134" s="11" t="s">
        <v>35</v>
      </c>
      <c r="AX134" s="11" t="s">
        <v>79</v>
      </c>
      <c r="AY134" s="215" t="s">
        <v>138</v>
      </c>
    </row>
    <row r="135" s="11" customFormat="1">
      <c r="B135" s="214"/>
      <c r="D135" s="210" t="s">
        <v>149</v>
      </c>
      <c r="F135" s="216" t="s">
        <v>201</v>
      </c>
      <c r="H135" s="217">
        <v>19.359999999999999</v>
      </c>
      <c r="I135" s="218"/>
      <c r="L135" s="214"/>
      <c r="M135" s="219"/>
      <c r="N135" s="220"/>
      <c r="O135" s="220"/>
      <c r="P135" s="220"/>
      <c r="Q135" s="220"/>
      <c r="R135" s="220"/>
      <c r="S135" s="220"/>
      <c r="T135" s="221"/>
      <c r="AT135" s="215" t="s">
        <v>149</v>
      </c>
      <c r="AU135" s="215" t="s">
        <v>81</v>
      </c>
      <c r="AV135" s="11" t="s">
        <v>81</v>
      </c>
      <c r="AW135" s="11" t="s">
        <v>6</v>
      </c>
      <c r="AX135" s="11" t="s">
        <v>79</v>
      </c>
      <c r="AY135" s="215" t="s">
        <v>138</v>
      </c>
    </row>
    <row r="136" s="1" customFormat="1" ht="16.5" customHeight="1">
      <c r="B136" s="197"/>
      <c r="C136" s="198" t="s">
        <v>202</v>
      </c>
      <c r="D136" s="198" t="s">
        <v>140</v>
      </c>
      <c r="E136" s="199" t="s">
        <v>203</v>
      </c>
      <c r="F136" s="200" t="s">
        <v>204</v>
      </c>
      <c r="G136" s="201" t="s">
        <v>143</v>
      </c>
      <c r="H136" s="202">
        <v>18.48</v>
      </c>
      <c r="I136" s="203"/>
      <c r="J136" s="204">
        <f>ROUND(I136*H136,2)</f>
        <v>0</v>
      </c>
      <c r="K136" s="200" t="s">
        <v>144</v>
      </c>
      <c r="L136" s="46"/>
      <c r="M136" s="205" t="s">
        <v>5</v>
      </c>
      <c r="N136" s="206" t="s">
        <v>42</v>
      </c>
      <c r="O136" s="47"/>
      <c r="P136" s="207">
        <f>O136*H136</f>
        <v>0</v>
      </c>
      <c r="Q136" s="207">
        <v>0</v>
      </c>
      <c r="R136" s="207">
        <f>Q136*H136</f>
        <v>0</v>
      </c>
      <c r="S136" s="207">
        <v>0</v>
      </c>
      <c r="T136" s="208">
        <f>S136*H136</f>
        <v>0</v>
      </c>
      <c r="AR136" s="24" t="s">
        <v>145</v>
      </c>
      <c r="AT136" s="24" t="s">
        <v>140</v>
      </c>
      <c r="AU136" s="24" t="s">
        <v>81</v>
      </c>
      <c r="AY136" s="24" t="s">
        <v>138</v>
      </c>
      <c r="BE136" s="209">
        <f>IF(N136="základní",J136,0)</f>
        <v>0</v>
      </c>
      <c r="BF136" s="209">
        <f>IF(N136="snížená",J136,0)</f>
        <v>0</v>
      </c>
      <c r="BG136" s="209">
        <f>IF(N136="zákl. přenesená",J136,0)</f>
        <v>0</v>
      </c>
      <c r="BH136" s="209">
        <f>IF(N136="sníž. přenesená",J136,0)</f>
        <v>0</v>
      </c>
      <c r="BI136" s="209">
        <f>IF(N136="nulová",J136,0)</f>
        <v>0</v>
      </c>
      <c r="BJ136" s="24" t="s">
        <v>79</v>
      </c>
      <c r="BK136" s="209">
        <f>ROUND(I136*H136,2)</f>
        <v>0</v>
      </c>
      <c r="BL136" s="24" t="s">
        <v>145</v>
      </c>
      <c r="BM136" s="24" t="s">
        <v>205</v>
      </c>
    </row>
    <row r="137" s="1" customFormat="1">
      <c r="B137" s="46"/>
      <c r="D137" s="210" t="s">
        <v>147</v>
      </c>
      <c r="F137" s="211" t="s">
        <v>206</v>
      </c>
      <c r="I137" s="212"/>
      <c r="L137" s="46"/>
      <c r="M137" s="213"/>
      <c r="N137" s="47"/>
      <c r="O137" s="47"/>
      <c r="P137" s="47"/>
      <c r="Q137" s="47"/>
      <c r="R137" s="47"/>
      <c r="S137" s="47"/>
      <c r="T137" s="85"/>
      <c r="AT137" s="24" t="s">
        <v>147</v>
      </c>
      <c r="AU137" s="24" t="s">
        <v>81</v>
      </c>
    </row>
    <row r="138" s="11" customFormat="1">
      <c r="B138" s="214"/>
      <c r="D138" s="210" t="s">
        <v>149</v>
      </c>
      <c r="E138" s="215" t="s">
        <v>92</v>
      </c>
      <c r="F138" s="216" t="s">
        <v>207</v>
      </c>
      <c r="H138" s="217">
        <v>18.48</v>
      </c>
      <c r="I138" s="218"/>
      <c r="L138" s="214"/>
      <c r="M138" s="219"/>
      <c r="N138" s="220"/>
      <c r="O138" s="220"/>
      <c r="P138" s="220"/>
      <c r="Q138" s="220"/>
      <c r="R138" s="220"/>
      <c r="S138" s="220"/>
      <c r="T138" s="221"/>
      <c r="AT138" s="215" t="s">
        <v>149</v>
      </c>
      <c r="AU138" s="215" t="s">
        <v>81</v>
      </c>
      <c r="AV138" s="11" t="s">
        <v>81</v>
      </c>
      <c r="AW138" s="11" t="s">
        <v>35</v>
      </c>
      <c r="AX138" s="11" t="s">
        <v>79</v>
      </c>
      <c r="AY138" s="215" t="s">
        <v>138</v>
      </c>
    </row>
    <row r="139" s="1" customFormat="1" ht="16.5" customHeight="1">
      <c r="B139" s="197"/>
      <c r="C139" s="198" t="s">
        <v>208</v>
      </c>
      <c r="D139" s="198" t="s">
        <v>140</v>
      </c>
      <c r="E139" s="199" t="s">
        <v>209</v>
      </c>
      <c r="F139" s="200" t="s">
        <v>210</v>
      </c>
      <c r="G139" s="201" t="s">
        <v>143</v>
      </c>
      <c r="H139" s="202">
        <v>7.9199999999999999</v>
      </c>
      <c r="I139" s="203"/>
      <c r="J139" s="204">
        <f>ROUND(I139*H139,2)</f>
        <v>0</v>
      </c>
      <c r="K139" s="200" t="s">
        <v>144</v>
      </c>
      <c r="L139" s="46"/>
      <c r="M139" s="205" t="s">
        <v>5</v>
      </c>
      <c r="N139" s="206" t="s">
        <v>42</v>
      </c>
      <c r="O139" s="47"/>
      <c r="P139" s="207">
        <f>O139*H139</f>
        <v>0</v>
      </c>
      <c r="Q139" s="207">
        <v>0</v>
      </c>
      <c r="R139" s="207">
        <f>Q139*H139</f>
        <v>0</v>
      </c>
      <c r="S139" s="207">
        <v>0</v>
      </c>
      <c r="T139" s="208">
        <f>S139*H139</f>
        <v>0</v>
      </c>
      <c r="AR139" s="24" t="s">
        <v>145</v>
      </c>
      <c r="AT139" s="24" t="s">
        <v>140</v>
      </c>
      <c r="AU139" s="24" t="s">
        <v>81</v>
      </c>
      <c r="AY139" s="24" t="s">
        <v>138</v>
      </c>
      <c r="BE139" s="209">
        <f>IF(N139="základní",J139,0)</f>
        <v>0</v>
      </c>
      <c r="BF139" s="209">
        <f>IF(N139="snížená",J139,0)</f>
        <v>0</v>
      </c>
      <c r="BG139" s="209">
        <f>IF(N139="zákl. přenesená",J139,0)</f>
        <v>0</v>
      </c>
      <c r="BH139" s="209">
        <f>IF(N139="sníž. přenesená",J139,0)</f>
        <v>0</v>
      </c>
      <c r="BI139" s="209">
        <f>IF(N139="nulová",J139,0)</f>
        <v>0</v>
      </c>
      <c r="BJ139" s="24" t="s">
        <v>79</v>
      </c>
      <c r="BK139" s="209">
        <f>ROUND(I139*H139,2)</f>
        <v>0</v>
      </c>
      <c r="BL139" s="24" t="s">
        <v>145</v>
      </c>
      <c r="BM139" s="24" t="s">
        <v>211</v>
      </c>
    </row>
    <row r="140" s="1" customFormat="1">
      <c r="B140" s="46"/>
      <c r="D140" s="210" t="s">
        <v>147</v>
      </c>
      <c r="F140" s="211" t="s">
        <v>212</v>
      </c>
      <c r="I140" s="212"/>
      <c r="L140" s="46"/>
      <c r="M140" s="213"/>
      <c r="N140" s="47"/>
      <c r="O140" s="47"/>
      <c r="P140" s="47"/>
      <c r="Q140" s="47"/>
      <c r="R140" s="47"/>
      <c r="S140" s="47"/>
      <c r="T140" s="85"/>
      <c r="AT140" s="24" t="s">
        <v>147</v>
      </c>
      <c r="AU140" s="24" t="s">
        <v>81</v>
      </c>
    </row>
    <row r="141" s="11" customFormat="1">
      <c r="B141" s="214"/>
      <c r="D141" s="210" t="s">
        <v>149</v>
      </c>
      <c r="E141" s="215" t="s">
        <v>89</v>
      </c>
      <c r="F141" s="216" t="s">
        <v>213</v>
      </c>
      <c r="H141" s="217">
        <v>7.9199999999999999</v>
      </c>
      <c r="I141" s="218"/>
      <c r="L141" s="214"/>
      <c r="M141" s="219"/>
      <c r="N141" s="220"/>
      <c r="O141" s="220"/>
      <c r="P141" s="220"/>
      <c r="Q141" s="220"/>
      <c r="R141" s="220"/>
      <c r="S141" s="220"/>
      <c r="T141" s="221"/>
      <c r="AT141" s="215" t="s">
        <v>149</v>
      </c>
      <c r="AU141" s="215" t="s">
        <v>81</v>
      </c>
      <c r="AV141" s="11" t="s">
        <v>81</v>
      </c>
      <c r="AW141" s="11" t="s">
        <v>35</v>
      </c>
      <c r="AX141" s="11" t="s">
        <v>79</v>
      </c>
      <c r="AY141" s="215" t="s">
        <v>138</v>
      </c>
    </row>
    <row r="142" s="1" customFormat="1" ht="16.5" customHeight="1">
      <c r="B142" s="197"/>
      <c r="C142" s="237" t="s">
        <v>214</v>
      </c>
      <c r="D142" s="237" t="s">
        <v>215</v>
      </c>
      <c r="E142" s="238" t="s">
        <v>216</v>
      </c>
      <c r="F142" s="239" t="s">
        <v>217</v>
      </c>
      <c r="G142" s="240" t="s">
        <v>198</v>
      </c>
      <c r="H142" s="241">
        <v>15.84</v>
      </c>
      <c r="I142" s="242"/>
      <c r="J142" s="243">
        <f>ROUND(I142*H142,2)</f>
        <v>0</v>
      </c>
      <c r="K142" s="239" t="s">
        <v>144</v>
      </c>
      <c r="L142" s="244"/>
      <c r="M142" s="245" t="s">
        <v>5</v>
      </c>
      <c r="N142" s="246" t="s">
        <v>42</v>
      </c>
      <c r="O142" s="47"/>
      <c r="P142" s="207">
        <f>O142*H142</f>
        <v>0</v>
      </c>
      <c r="Q142" s="207">
        <v>0</v>
      </c>
      <c r="R142" s="207">
        <f>Q142*H142</f>
        <v>0</v>
      </c>
      <c r="S142" s="207">
        <v>0</v>
      </c>
      <c r="T142" s="208">
        <f>S142*H142</f>
        <v>0</v>
      </c>
      <c r="AR142" s="24" t="s">
        <v>190</v>
      </c>
      <c r="AT142" s="24" t="s">
        <v>215</v>
      </c>
      <c r="AU142" s="24" t="s">
        <v>81</v>
      </c>
      <c r="AY142" s="24" t="s">
        <v>138</v>
      </c>
      <c r="BE142" s="209">
        <f>IF(N142="základní",J142,0)</f>
        <v>0</v>
      </c>
      <c r="BF142" s="209">
        <f>IF(N142="snížená",J142,0)</f>
        <v>0</v>
      </c>
      <c r="BG142" s="209">
        <f>IF(N142="zákl. přenesená",J142,0)</f>
        <v>0</v>
      </c>
      <c r="BH142" s="209">
        <f>IF(N142="sníž. přenesená",J142,0)</f>
        <v>0</v>
      </c>
      <c r="BI142" s="209">
        <f>IF(N142="nulová",J142,0)</f>
        <v>0</v>
      </c>
      <c r="BJ142" s="24" t="s">
        <v>79</v>
      </c>
      <c r="BK142" s="209">
        <f>ROUND(I142*H142,2)</f>
        <v>0</v>
      </c>
      <c r="BL142" s="24" t="s">
        <v>145</v>
      </c>
      <c r="BM142" s="24" t="s">
        <v>218</v>
      </c>
    </row>
    <row r="143" s="1" customFormat="1">
      <c r="B143" s="46"/>
      <c r="D143" s="210" t="s">
        <v>147</v>
      </c>
      <c r="F143" s="211" t="s">
        <v>217</v>
      </c>
      <c r="I143" s="212"/>
      <c r="L143" s="46"/>
      <c r="M143" s="213"/>
      <c r="N143" s="47"/>
      <c r="O143" s="47"/>
      <c r="P143" s="47"/>
      <c r="Q143" s="47"/>
      <c r="R143" s="47"/>
      <c r="S143" s="47"/>
      <c r="T143" s="85"/>
      <c r="AT143" s="24" t="s">
        <v>147</v>
      </c>
      <c r="AU143" s="24" t="s">
        <v>81</v>
      </c>
    </row>
    <row r="144" s="11" customFormat="1">
      <c r="B144" s="214"/>
      <c r="D144" s="210" t="s">
        <v>149</v>
      </c>
      <c r="E144" s="215" t="s">
        <v>5</v>
      </c>
      <c r="F144" s="216" t="s">
        <v>89</v>
      </c>
      <c r="H144" s="217">
        <v>7.9199999999999999</v>
      </c>
      <c r="I144" s="218"/>
      <c r="L144" s="214"/>
      <c r="M144" s="219"/>
      <c r="N144" s="220"/>
      <c r="O144" s="220"/>
      <c r="P144" s="220"/>
      <c r="Q144" s="220"/>
      <c r="R144" s="220"/>
      <c r="S144" s="220"/>
      <c r="T144" s="221"/>
      <c r="AT144" s="215" t="s">
        <v>149</v>
      </c>
      <c r="AU144" s="215" t="s">
        <v>81</v>
      </c>
      <c r="AV144" s="11" t="s">
        <v>81</v>
      </c>
      <c r="AW144" s="11" t="s">
        <v>35</v>
      </c>
      <c r="AX144" s="11" t="s">
        <v>79</v>
      </c>
      <c r="AY144" s="215" t="s">
        <v>138</v>
      </c>
    </row>
    <row r="145" s="11" customFormat="1">
      <c r="B145" s="214"/>
      <c r="D145" s="210" t="s">
        <v>149</v>
      </c>
      <c r="F145" s="216" t="s">
        <v>219</v>
      </c>
      <c r="H145" s="217">
        <v>15.84</v>
      </c>
      <c r="I145" s="218"/>
      <c r="L145" s="214"/>
      <c r="M145" s="219"/>
      <c r="N145" s="220"/>
      <c r="O145" s="220"/>
      <c r="P145" s="220"/>
      <c r="Q145" s="220"/>
      <c r="R145" s="220"/>
      <c r="S145" s="220"/>
      <c r="T145" s="221"/>
      <c r="AT145" s="215" t="s">
        <v>149</v>
      </c>
      <c r="AU145" s="215" t="s">
        <v>81</v>
      </c>
      <c r="AV145" s="11" t="s">
        <v>81</v>
      </c>
      <c r="AW145" s="11" t="s">
        <v>6</v>
      </c>
      <c r="AX145" s="11" t="s">
        <v>79</v>
      </c>
      <c r="AY145" s="215" t="s">
        <v>138</v>
      </c>
    </row>
    <row r="146" s="10" customFormat="1" ht="29.88" customHeight="1">
      <c r="B146" s="184"/>
      <c r="D146" s="185" t="s">
        <v>70</v>
      </c>
      <c r="E146" s="195" t="s">
        <v>145</v>
      </c>
      <c r="F146" s="195" t="s">
        <v>220</v>
      </c>
      <c r="I146" s="187"/>
      <c r="J146" s="196">
        <f>BK146</f>
        <v>0</v>
      </c>
      <c r="L146" s="184"/>
      <c r="M146" s="189"/>
      <c r="N146" s="190"/>
      <c r="O146" s="190"/>
      <c r="P146" s="191">
        <f>SUM(P147:P149)</f>
        <v>0</v>
      </c>
      <c r="Q146" s="190"/>
      <c r="R146" s="191">
        <f>SUM(R147:R149)</f>
        <v>0</v>
      </c>
      <c r="S146" s="190"/>
      <c r="T146" s="192">
        <f>SUM(T147:T149)</f>
        <v>0</v>
      </c>
      <c r="AR146" s="185" t="s">
        <v>79</v>
      </c>
      <c r="AT146" s="193" t="s">
        <v>70</v>
      </c>
      <c r="AU146" s="193" t="s">
        <v>79</v>
      </c>
      <c r="AY146" s="185" t="s">
        <v>138</v>
      </c>
      <c r="BK146" s="194">
        <f>SUM(BK147:BK149)</f>
        <v>0</v>
      </c>
    </row>
    <row r="147" s="1" customFormat="1" ht="16.5" customHeight="1">
      <c r="B147" s="197"/>
      <c r="C147" s="198" t="s">
        <v>221</v>
      </c>
      <c r="D147" s="198" t="s">
        <v>140</v>
      </c>
      <c r="E147" s="199" t="s">
        <v>222</v>
      </c>
      <c r="F147" s="200" t="s">
        <v>223</v>
      </c>
      <c r="G147" s="201" t="s">
        <v>143</v>
      </c>
      <c r="H147" s="202">
        <v>1.76</v>
      </c>
      <c r="I147" s="203"/>
      <c r="J147" s="204">
        <f>ROUND(I147*H147,2)</f>
        <v>0</v>
      </c>
      <c r="K147" s="200" t="s">
        <v>144</v>
      </c>
      <c r="L147" s="46"/>
      <c r="M147" s="205" t="s">
        <v>5</v>
      </c>
      <c r="N147" s="206" t="s">
        <v>42</v>
      </c>
      <c r="O147" s="47"/>
      <c r="P147" s="207">
        <f>O147*H147</f>
        <v>0</v>
      </c>
      <c r="Q147" s="207">
        <v>0</v>
      </c>
      <c r="R147" s="207">
        <f>Q147*H147</f>
        <v>0</v>
      </c>
      <c r="S147" s="207">
        <v>0</v>
      </c>
      <c r="T147" s="208">
        <f>S147*H147</f>
        <v>0</v>
      </c>
      <c r="AR147" s="24" t="s">
        <v>145</v>
      </c>
      <c r="AT147" s="24" t="s">
        <v>140</v>
      </c>
      <c r="AU147" s="24" t="s">
        <v>81</v>
      </c>
      <c r="AY147" s="24" t="s">
        <v>138</v>
      </c>
      <c r="BE147" s="209">
        <f>IF(N147="základní",J147,0)</f>
        <v>0</v>
      </c>
      <c r="BF147" s="209">
        <f>IF(N147="snížená",J147,0)</f>
        <v>0</v>
      </c>
      <c r="BG147" s="209">
        <f>IF(N147="zákl. přenesená",J147,0)</f>
        <v>0</v>
      </c>
      <c r="BH147" s="209">
        <f>IF(N147="sníž. přenesená",J147,0)</f>
        <v>0</v>
      </c>
      <c r="BI147" s="209">
        <f>IF(N147="nulová",J147,0)</f>
        <v>0</v>
      </c>
      <c r="BJ147" s="24" t="s">
        <v>79</v>
      </c>
      <c r="BK147" s="209">
        <f>ROUND(I147*H147,2)</f>
        <v>0</v>
      </c>
      <c r="BL147" s="24" t="s">
        <v>145</v>
      </c>
      <c r="BM147" s="24" t="s">
        <v>224</v>
      </c>
    </row>
    <row r="148" s="1" customFormat="1">
      <c r="B148" s="46"/>
      <c r="D148" s="210" t="s">
        <v>147</v>
      </c>
      <c r="F148" s="211" t="s">
        <v>225</v>
      </c>
      <c r="I148" s="212"/>
      <c r="L148" s="46"/>
      <c r="M148" s="213"/>
      <c r="N148" s="47"/>
      <c r="O148" s="47"/>
      <c r="P148" s="47"/>
      <c r="Q148" s="47"/>
      <c r="R148" s="47"/>
      <c r="S148" s="47"/>
      <c r="T148" s="85"/>
      <c r="AT148" s="24" t="s">
        <v>147</v>
      </c>
      <c r="AU148" s="24" t="s">
        <v>81</v>
      </c>
    </row>
    <row r="149" s="11" customFormat="1">
      <c r="B149" s="214"/>
      <c r="D149" s="210" t="s">
        <v>149</v>
      </c>
      <c r="E149" s="215" t="s">
        <v>87</v>
      </c>
      <c r="F149" s="216" t="s">
        <v>226</v>
      </c>
      <c r="H149" s="217">
        <v>1.76</v>
      </c>
      <c r="I149" s="218"/>
      <c r="L149" s="214"/>
      <c r="M149" s="219"/>
      <c r="N149" s="220"/>
      <c r="O149" s="220"/>
      <c r="P149" s="220"/>
      <c r="Q149" s="220"/>
      <c r="R149" s="220"/>
      <c r="S149" s="220"/>
      <c r="T149" s="221"/>
      <c r="AT149" s="215" t="s">
        <v>149</v>
      </c>
      <c r="AU149" s="215" t="s">
        <v>81</v>
      </c>
      <c r="AV149" s="11" t="s">
        <v>81</v>
      </c>
      <c r="AW149" s="11" t="s">
        <v>35</v>
      </c>
      <c r="AX149" s="11" t="s">
        <v>79</v>
      </c>
      <c r="AY149" s="215" t="s">
        <v>138</v>
      </c>
    </row>
    <row r="150" s="10" customFormat="1" ht="29.88" customHeight="1">
      <c r="B150" s="184"/>
      <c r="D150" s="185" t="s">
        <v>70</v>
      </c>
      <c r="E150" s="195" t="s">
        <v>195</v>
      </c>
      <c r="F150" s="195" t="s">
        <v>227</v>
      </c>
      <c r="I150" s="187"/>
      <c r="J150" s="196">
        <f>BK150</f>
        <v>0</v>
      </c>
      <c r="L150" s="184"/>
      <c r="M150" s="189"/>
      <c r="N150" s="190"/>
      <c r="O150" s="190"/>
      <c r="P150" s="191">
        <f>SUM(P151:P154)</f>
        <v>0</v>
      </c>
      <c r="Q150" s="190"/>
      <c r="R150" s="191">
        <f>SUM(R151:R154)</f>
        <v>0.0013600000000000001</v>
      </c>
      <c r="S150" s="190"/>
      <c r="T150" s="192">
        <f>SUM(T151:T154)</f>
        <v>0.016</v>
      </c>
      <c r="AR150" s="185" t="s">
        <v>79</v>
      </c>
      <c r="AT150" s="193" t="s">
        <v>70</v>
      </c>
      <c r="AU150" s="193" t="s">
        <v>79</v>
      </c>
      <c r="AY150" s="185" t="s">
        <v>138</v>
      </c>
      <c r="BK150" s="194">
        <f>SUM(BK151:BK154)</f>
        <v>0</v>
      </c>
    </row>
    <row r="151" s="1" customFormat="1" ht="16.5" customHeight="1">
      <c r="B151" s="197"/>
      <c r="C151" s="198" t="s">
        <v>228</v>
      </c>
      <c r="D151" s="198" t="s">
        <v>140</v>
      </c>
      <c r="E151" s="199" t="s">
        <v>229</v>
      </c>
      <c r="F151" s="200" t="s">
        <v>230</v>
      </c>
      <c r="G151" s="201" t="s">
        <v>231</v>
      </c>
      <c r="H151" s="202">
        <v>2</v>
      </c>
      <c r="I151" s="203"/>
      <c r="J151" s="204">
        <f>ROUND(I151*H151,2)</f>
        <v>0</v>
      </c>
      <c r="K151" s="200" t="s">
        <v>144</v>
      </c>
      <c r="L151" s="46"/>
      <c r="M151" s="205" t="s">
        <v>5</v>
      </c>
      <c r="N151" s="206" t="s">
        <v>42</v>
      </c>
      <c r="O151" s="47"/>
      <c r="P151" s="207">
        <f>O151*H151</f>
        <v>0</v>
      </c>
      <c r="Q151" s="207">
        <v>0.00034000000000000002</v>
      </c>
      <c r="R151" s="207">
        <f>Q151*H151</f>
        <v>0.00068000000000000005</v>
      </c>
      <c r="S151" s="207">
        <v>0.0040000000000000001</v>
      </c>
      <c r="T151" s="208">
        <f>S151*H151</f>
        <v>0.0080000000000000002</v>
      </c>
      <c r="AR151" s="24" t="s">
        <v>145</v>
      </c>
      <c r="AT151" s="24" t="s">
        <v>140</v>
      </c>
      <c r="AU151" s="24" t="s">
        <v>81</v>
      </c>
      <c r="AY151" s="24" t="s">
        <v>138</v>
      </c>
      <c r="BE151" s="209">
        <f>IF(N151="základní",J151,0)</f>
        <v>0</v>
      </c>
      <c r="BF151" s="209">
        <f>IF(N151="snížená",J151,0)</f>
        <v>0</v>
      </c>
      <c r="BG151" s="209">
        <f>IF(N151="zákl. přenesená",J151,0)</f>
        <v>0</v>
      </c>
      <c r="BH151" s="209">
        <f>IF(N151="sníž. přenesená",J151,0)</f>
        <v>0</v>
      </c>
      <c r="BI151" s="209">
        <f>IF(N151="nulová",J151,0)</f>
        <v>0</v>
      </c>
      <c r="BJ151" s="24" t="s">
        <v>79</v>
      </c>
      <c r="BK151" s="209">
        <f>ROUND(I151*H151,2)</f>
        <v>0</v>
      </c>
      <c r="BL151" s="24" t="s">
        <v>145</v>
      </c>
      <c r="BM151" s="24" t="s">
        <v>232</v>
      </c>
    </row>
    <row r="152" s="1" customFormat="1">
      <c r="B152" s="46"/>
      <c r="D152" s="210" t="s">
        <v>147</v>
      </c>
      <c r="F152" s="211" t="s">
        <v>233</v>
      </c>
      <c r="I152" s="212"/>
      <c r="L152" s="46"/>
      <c r="M152" s="213"/>
      <c r="N152" s="47"/>
      <c r="O152" s="47"/>
      <c r="P152" s="47"/>
      <c r="Q152" s="47"/>
      <c r="R152" s="47"/>
      <c r="S152" s="47"/>
      <c r="T152" s="85"/>
      <c r="AT152" s="24" t="s">
        <v>147</v>
      </c>
      <c r="AU152" s="24" t="s">
        <v>81</v>
      </c>
    </row>
    <row r="153" s="1" customFormat="1" ht="16.5" customHeight="1">
      <c r="B153" s="197"/>
      <c r="C153" s="198" t="s">
        <v>11</v>
      </c>
      <c r="D153" s="198" t="s">
        <v>140</v>
      </c>
      <c r="E153" s="199" t="s">
        <v>234</v>
      </c>
      <c r="F153" s="200" t="s">
        <v>235</v>
      </c>
      <c r="G153" s="201" t="s">
        <v>231</v>
      </c>
      <c r="H153" s="202">
        <v>2</v>
      </c>
      <c r="I153" s="203"/>
      <c r="J153" s="204">
        <f>ROUND(I153*H153,2)</f>
        <v>0</v>
      </c>
      <c r="K153" s="200" t="s">
        <v>5</v>
      </c>
      <c r="L153" s="46"/>
      <c r="M153" s="205" t="s">
        <v>5</v>
      </c>
      <c r="N153" s="206" t="s">
        <v>42</v>
      </c>
      <c r="O153" s="47"/>
      <c r="P153" s="207">
        <f>O153*H153</f>
        <v>0</v>
      </c>
      <c r="Q153" s="207">
        <v>0.00034000000000000002</v>
      </c>
      <c r="R153" s="207">
        <f>Q153*H153</f>
        <v>0.00068000000000000005</v>
      </c>
      <c r="S153" s="207">
        <v>0.0040000000000000001</v>
      </c>
      <c r="T153" s="208">
        <f>S153*H153</f>
        <v>0.0080000000000000002</v>
      </c>
      <c r="AR153" s="24" t="s">
        <v>145</v>
      </c>
      <c r="AT153" s="24" t="s">
        <v>140</v>
      </c>
      <c r="AU153" s="24" t="s">
        <v>81</v>
      </c>
      <c r="AY153" s="24" t="s">
        <v>138</v>
      </c>
      <c r="BE153" s="209">
        <f>IF(N153="základní",J153,0)</f>
        <v>0</v>
      </c>
      <c r="BF153" s="209">
        <f>IF(N153="snížená",J153,0)</f>
        <v>0</v>
      </c>
      <c r="BG153" s="209">
        <f>IF(N153="zákl. přenesená",J153,0)</f>
        <v>0</v>
      </c>
      <c r="BH153" s="209">
        <f>IF(N153="sníž. přenesená",J153,0)</f>
        <v>0</v>
      </c>
      <c r="BI153" s="209">
        <f>IF(N153="nulová",J153,0)</f>
        <v>0</v>
      </c>
      <c r="BJ153" s="24" t="s">
        <v>79</v>
      </c>
      <c r="BK153" s="209">
        <f>ROUND(I153*H153,2)</f>
        <v>0</v>
      </c>
      <c r="BL153" s="24" t="s">
        <v>145</v>
      </c>
      <c r="BM153" s="24" t="s">
        <v>236</v>
      </c>
    </row>
    <row r="154" s="1" customFormat="1">
      <c r="B154" s="46"/>
      <c r="D154" s="210" t="s">
        <v>147</v>
      </c>
      <c r="F154" s="211" t="s">
        <v>237</v>
      </c>
      <c r="I154" s="212"/>
      <c r="L154" s="46"/>
      <c r="M154" s="213"/>
      <c r="N154" s="47"/>
      <c r="O154" s="47"/>
      <c r="P154" s="47"/>
      <c r="Q154" s="47"/>
      <c r="R154" s="47"/>
      <c r="S154" s="47"/>
      <c r="T154" s="85"/>
      <c r="AT154" s="24" t="s">
        <v>147</v>
      </c>
      <c r="AU154" s="24" t="s">
        <v>81</v>
      </c>
    </row>
    <row r="155" s="10" customFormat="1" ht="37.44" customHeight="1">
      <c r="B155" s="184"/>
      <c r="D155" s="185" t="s">
        <v>70</v>
      </c>
      <c r="E155" s="186" t="s">
        <v>238</v>
      </c>
      <c r="F155" s="186" t="s">
        <v>239</v>
      </c>
      <c r="I155" s="187"/>
      <c r="J155" s="188">
        <f>BK155</f>
        <v>0</v>
      </c>
      <c r="L155" s="184"/>
      <c r="M155" s="189"/>
      <c r="N155" s="190"/>
      <c r="O155" s="190"/>
      <c r="P155" s="191">
        <f>P156+P179+P182+P189+P237+P280+P349</f>
        <v>0</v>
      </c>
      <c r="Q155" s="190"/>
      <c r="R155" s="191">
        <f>R156+R179+R182+R189+R237+R280+R349</f>
        <v>6.3900899999999989</v>
      </c>
      <c r="S155" s="190"/>
      <c r="T155" s="192">
        <f>T156+T179+T182+T189+T237+T280+T349</f>
        <v>0.27528999999999998</v>
      </c>
      <c r="AR155" s="185" t="s">
        <v>81</v>
      </c>
      <c r="AT155" s="193" t="s">
        <v>70</v>
      </c>
      <c r="AU155" s="193" t="s">
        <v>71</v>
      </c>
      <c r="AY155" s="185" t="s">
        <v>138</v>
      </c>
      <c r="BK155" s="194">
        <f>BK156+BK179+BK182+BK189+BK237+BK280+BK349</f>
        <v>0</v>
      </c>
    </row>
    <row r="156" s="10" customFormat="1" ht="19.92" customHeight="1">
      <c r="B156" s="184"/>
      <c r="D156" s="185" t="s">
        <v>70</v>
      </c>
      <c r="E156" s="195" t="s">
        <v>240</v>
      </c>
      <c r="F156" s="195" t="s">
        <v>241</v>
      </c>
      <c r="I156" s="187"/>
      <c r="J156" s="196">
        <f>BK156</f>
        <v>0</v>
      </c>
      <c r="L156" s="184"/>
      <c r="M156" s="189"/>
      <c r="N156" s="190"/>
      <c r="O156" s="190"/>
      <c r="P156" s="191">
        <f>SUM(P157:P178)</f>
        <v>0</v>
      </c>
      <c r="Q156" s="190"/>
      <c r="R156" s="191">
        <f>SUM(R157:R178)</f>
        <v>0.26405999999999996</v>
      </c>
      <c r="S156" s="190"/>
      <c r="T156" s="192">
        <f>SUM(T157:T178)</f>
        <v>0</v>
      </c>
      <c r="AR156" s="185" t="s">
        <v>81</v>
      </c>
      <c r="AT156" s="193" t="s">
        <v>70</v>
      </c>
      <c r="AU156" s="193" t="s">
        <v>79</v>
      </c>
      <c r="AY156" s="185" t="s">
        <v>138</v>
      </c>
      <c r="BK156" s="194">
        <f>SUM(BK157:BK178)</f>
        <v>0</v>
      </c>
    </row>
    <row r="157" s="1" customFormat="1" ht="25.5" customHeight="1">
      <c r="B157" s="197"/>
      <c r="C157" s="198" t="s">
        <v>242</v>
      </c>
      <c r="D157" s="198" t="s">
        <v>140</v>
      </c>
      <c r="E157" s="199" t="s">
        <v>243</v>
      </c>
      <c r="F157" s="200" t="s">
        <v>244</v>
      </c>
      <c r="G157" s="201" t="s">
        <v>245</v>
      </c>
      <c r="H157" s="202">
        <v>410</v>
      </c>
      <c r="I157" s="203"/>
      <c r="J157" s="204">
        <f>ROUND(I157*H157,2)</f>
        <v>0</v>
      </c>
      <c r="K157" s="200" t="s">
        <v>144</v>
      </c>
      <c r="L157" s="46"/>
      <c r="M157" s="205" t="s">
        <v>5</v>
      </c>
      <c r="N157" s="206" t="s">
        <v>42</v>
      </c>
      <c r="O157" s="47"/>
      <c r="P157" s="207">
        <f>O157*H157</f>
        <v>0</v>
      </c>
      <c r="Q157" s="207">
        <v>6.0000000000000002E-05</v>
      </c>
      <c r="R157" s="207">
        <f>Q157*H157</f>
        <v>0.0246</v>
      </c>
      <c r="S157" s="207">
        <v>0</v>
      </c>
      <c r="T157" s="208">
        <f>S157*H157</f>
        <v>0</v>
      </c>
      <c r="AR157" s="24" t="s">
        <v>242</v>
      </c>
      <c r="AT157" s="24" t="s">
        <v>140</v>
      </c>
      <c r="AU157" s="24" t="s">
        <v>81</v>
      </c>
      <c r="AY157" s="24" t="s">
        <v>138</v>
      </c>
      <c r="BE157" s="209">
        <f>IF(N157="základní",J157,0)</f>
        <v>0</v>
      </c>
      <c r="BF157" s="209">
        <f>IF(N157="snížená",J157,0)</f>
        <v>0</v>
      </c>
      <c r="BG157" s="209">
        <f>IF(N157="zákl. přenesená",J157,0)</f>
        <v>0</v>
      </c>
      <c r="BH157" s="209">
        <f>IF(N157="sníž. přenesená",J157,0)</f>
        <v>0</v>
      </c>
      <c r="BI157" s="209">
        <f>IF(N157="nulová",J157,0)</f>
        <v>0</v>
      </c>
      <c r="BJ157" s="24" t="s">
        <v>79</v>
      </c>
      <c r="BK157" s="209">
        <f>ROUND(I157*H157,2)</f>
        <v>0</v>
      </c>
      <c r="BL157" s="24" t="s">
        <v>242</v>
      </c>
      <c r="BM157" s="24" t="s">
        <v>246</v>
      </c>
    </row>
    <row r="158" s="1" customFormat="1">
      <c r="B158" s="46"/>
      <c r="D158" s="210" t="s">
        <v>147</v>
      </c>
      <c r="F158" s="211" t="s">
        <v>247</v>
      </c>
      <c r="I158" s="212"/>
      <c r="L158" s="46"/>
      <c r="M158" s="213"/>
      <c r="N158" s="47"/>
      <c r="O158" s="47"/>
      <c r="P158" s="47"/>
      <c r="Q158" s="47"/>
      <c r="R158" s="47"/>
      <c r="S158" s="47"/>
      <c r="T158" s="85"/>
      <c r="AT158" s="24" t="s">
        <v>147</v>
      </c>
      <c r="AU158" s="24" t="s">
        <v>81</v>
      </c>
    </row>
    <row r="159" s="1" customFormat="1" ht="16.5" customHeight="1">
      <c r="B159" s="197"/>
      <c r="C159" s="237" t="s">
        <v>248</v>
      </c>
      <c r="D159" s="237" t="s">
        <v>215</v>
      </c>
      <c r="E159" s="238" t="s">
        <v>249</v>
      </c>
      <c r="F159" s="239" t="s">
        <v>250</v>
      </c>
      <c r="G159" s="240" t="s">
        <v>245</v>
      </c>
      <c r="H159" s="241">
        <v>44</v>
      </c>
      <c r="I159" s="242"/>
      <c r="J159" s="243">
        <f>ROUND(I159*H159,2)</f>
        <v>0</v>
      </c>
      <c r="K159" s="239" t="s">
        <v>144</v>
      </c>
      <c r="L159" s="244"/>
      <c r="M159" s="245" t="s">
        <v>5</v>
      </c>
      <c r="N159" s="246" t="s">
        <v>42</v>
      </c>
      <c r="O159" s="47"/>
      <c r="P159" s="207">
        <f>O159*H159</f>
        <v>0</v>
      </c>
      <c r="Q159" s="207">
        <v>6.9999999999999994E-05</v>
      </c>
      <c r="R159" s="207">
        <f>Q159*H159</f>
        <v>0.0030799999999999998</v>
      </c>
      <c r="S159" s="207">
        <v>0</v>
      </c>
      <c r="T159" s="208">
        <f>S159*H159</f>
        <v>0</v>
      </c>
      <c r="AR159" s="24" t="s">
        <v>251</v>
      </c>
      <c r="AT159" s="24" t="s">
        <v>215</v>
      </c>
      <c r="AU159" s="24" t="s">
        <v>81</v>
      </c>
      <c r="AY159" s="24" t="s">
        <v>138</v>
      </c>
      <c r="BE159" s="209">
        <f>IF(N159="základní",J159,0)</f>
        <v>0</v>
      </c>
      <c r="BF159" s="209">
        <f>IF(N159="snížená",J159,0)</f>
        <v>0</v>
      </c>
      <c r="BG159" s="209">
        <f>IF(N159="zákl. přenesená",J159,0)</f>
        <v>0</v>
      </c>
      <c r="BH159" s="209">
        <f>IF(N159="sníž. přenesená",J159,0)</f>
        <v>0</v>
      </c>
      <c r="BI159" s="209">
        <f>IF(N159="nulová",J159,0)</f>
        <v>0</v>
      </c>
      <c r="BJ159" s="24" t="s">
        <v>79</v>
      </c>
      <c r="BK159" s="209">
        <f>ROUND(I159*H159,2)</f>
        <v>0</v>
      </c>
      <c r="BL159" s="24" t="s">
        <v>242</v>
      </c>
      <c r="BM159" s="24" t="s">
        <v>252</v>
      </c>
    </row>
    <row r="160" s="1" customFormat="1">
      <c r="B160" s="46"/>
      <c r="D160" s="210" t="s">
        <v>147</v>
      </c>
      <c r="F160" s="211" t="s">
        <v>250</v>
      </c>
      <c r="I160" s="212"/>
      <c r="L160" s="46"/>
      <c r="M160" s="213"/>
      <c r="N160" s="47"/>
      <c r="O160" s="47"/>
      <c r="P160" s="47"/>
      <c r="Q160" s="47"/>
      <c r="R160" s="47"/>
      <c r="S160" s="47"/>
      <c r="T160" s="85"/>
      <c r="AT160" s="24" t="s">
        <v>147</v>
      </c>
      <c r="AU160" s="24" t="s">
        <v>81</v>
      </c>
    </row>
    <row r="161" s="1" customFormat="1" ht="16.5" customHeight="1">
      <c r="B161" s="197"/>
      <c r="C161" s="237" t="s">
        <v>253</v>
      </c>
      <c r="D161" s="237" t="s">
        <v>215</v>
      </c>
      <c r="E161" s="238" t="s">
        <v>254</v>
      </c>
      <c r="F161" s="239" t="s">
        <v>255</v>
      </c>
      <c r="G161" s="240" t="s">
        <v>245</v>
      </c>
      <c r="H161" s="241">
        <v>32</v>
      </c>
      <c r="I161" s="242"/>
      <c r="J161" s="243">
        <f>ROUND(I161*H161,2)</f>
        <v>0</v>
      </c>
      <c r="K161" s="239" t="s">
        <v>144</v>
      </c>
      <c r="L161" s="244"/>
      <c r="M161" s="245" t="s">
        <v>5</v>
      </c>
      <c r="N161" s="246" t="s">
        <v>42</v>
      </c>
      <c r="O161" s="47"/>
      <c r="P161" s="207">
        <f>O161*H161</f>
        <v>0</v>
      </c>
      <c r="Q161" s="207">
        <v>6.9999999999999994E-05</v>
      </c>
      <c r="R161" s="207">
        <f>Q161*H161</f>
        <v>0.0022399999999999998</v>
      </c>
      <c r="S161" s="207">
        <v>0</v>
      </c>
      <c r="T161" s="208">
        <f>S161*H161</f>
        <v>0</v>
      </c>
      <c r="AR161" s="24" t="s">
        <v>251</v>
      </c>
      <c r="AT161" s="24" t="s">
        <v>215</v>
      </c>
      <c r="AU161" s="24" t="s">
        <v>81</v>
      </c>
      <c r="AY161" s="24" t="s">
        <v>138</v>
      </c>
      <c r="BE161" s="209">
        <f>IF(N161="základní",J161,0)</f>
        <v>0</v>
      </c>
      <c r="BF161" s="209">
        <f>IF(N161="snížená",J161,0)</f>
        <v>0</v>
      </c>
      <c r="BG161" s="209">
        <f>IF(N161="zákl. přenesená",J161,0)</f>
        <v>0</v>
      </c>
      <c r="BH161" s="209">
        <f>IF(N161="sníž. přenesená",J161,0)</f>
        <v>0</v>
      </c>
      <c r="BI161" s="209">
        <f>IF(N161="nulová",J161,0)</f>
        <v>0</v>
      </c>
      <c r="BJ161" s="24" t="s">
        <v>79</v>
      </c>
      <c r="BK161" s="209">
        <f>ROUND(I161*H161,2)</f>
        <v>0</v>
      </c>
      <c r="BL161" s="24" t="s">
        <v>242</v>
      </c>
      <c r="BM161" s="24" t="s">
        <v>256</v>
      </c>
    </row>
    <row r="162" s="1" customFormat="1">
      <c r="B162" s="46"/>
      <c r="D162" s="210" t="s">
        <v>147</v>
      </c>
      <c r="F162" s="211" t="s">
        <v>255</v>
      </c>
      <c r="I162" s="212"/>
      <c r="L162" s="46"/>
      <c r="M162" s="213"/>
      <c r="N162" s="47"/>
      <c r="O162" s="47"/>
      <c r="P162" s="47"/>
      <c r="Q162" s="47"/>
      <c r="R162" s="47"/>
      <c r="S162" s="47"/>
      <c r="T162" s="85"/>
      <c r="AT162" s="24" t="s">
        <v>147</v>
      </c>
      <c r="AU162" s="24" t="s">
        <v>81</v>
      </c>
    </row>
    <row r="163" s="1" customFormat="1" ht="16.5" customHeight="1">
      <c r="B163" s="197"/>
      <c r="C163" s="237" t="s">
        <v>257</v>
      </c>
      <c r="D163" s="237" t="s">
        <v>215</v>
      </c>
      <c r="E163" s="238" t="s">
        <v>258</v>
      </c>
      <c r="F163" s="239" t="s">
        <v>259</v>
      </c>
      <c r="G163" s="240" t="s">
        <v>245</v>
      </c>
      <c r="H163" s="241">
        <v>48</v>
      </c>
      <c r="I163" s="242"/>
      <c r="J163" s="243">
        <f>ROUND(I163*H163,2)</f>
        <v>0</v>
      </c>
      <c r="K163" s="239" t="s">
        <v>144</v>
      </c>
      <c r="L163" s="244"/>
      <c r="M163" s="245" t="s">
        <v>5</v>
      </c>
      <c r="N163" s="246" t="s">
        <v>42</v>
      </c>
      <c r="O163" s="47"/>
      <c r="P163" s="207">
        <f>O163*H163</f>
        <v>0</v>
      </c>
      <c r="Q163" s="207">
        <v>8.0000000000000007E-05</v>
      </c>
      <c r="R163" s="207">
        <f>Q163*H163</f>
        <v>0.0038400000000000005</v>
      </c>
      <c r="S163" s="207">
        <v>0</v>
      </c>
      <c r="T163" s="208">
        <f>S163*H163</f>
        <v>0</v>
      </c>
      <c r="AR163" s="24" t="s">
        <v>251</v>
      </c>
      <c r="AT163" s="24" t="s">
        <v>215</v>
      </c>
      <c r="AU163" s="24" t="s">
        <v>81</v>
      </c>
      <c r="AY163" s="24" t="s">
        <v>138</v>
      </c>
      <c r="BE163" s="209">
        <f>IF(N163="základní",J163,0)</f>
        <v>0</v>
      </c>
      <c r="BF163" s="209">
        <f>IF(N163="snížená",J163,0)</f>
        <v>0</v>
      </c>
      <c r="BG163" s="209">
        <f>IF(N163="zákl. přenesená",J163,0)</f>
        <v>0</v>
      </c>
      <c r="BH163" s="209">
        <f>IF(N163="sníž. přenesená",J163,0)</f>
        <v>0</v>
      </c>
      <c r="BI163" s="209">
        <f>IF(N163="nulová",J163,0)</f>
        <v>0</v>
      </c>
      <c r="BJ163" s="24" t="s">
        <v>79</v>
      </c>
      <c r="BK163" s="209">
        <f>ROUND(I163*H163,2)</f>
        <v>0</v>
      </c>
      <c r="BL163" s="24" t="s">
        <v>242</v>
      </c>
      <c r="BM163" s="24" t="s">
        <v>260</v>
      </c>
    </row>
    <row r="164" s="1" customFormat="1">
      <c r="B164" s="46"/>
      <c r="D164" s="210" t="s">
        <v>147</v>
      </c>
      <c r="F164" s="211" t="s">
        <v>259</v>
      </c>
      <c r="I164" s="212"/>
      <c r="L164" s="46"/>
      <c r="M164" s="213"/>
      <c r="N164" s="47"/>
      <c r="O164" s="47"/>
      <c r="P164" s="47"/>
      <c r="Q164" s="47"/>
      <c r="R164" s="47"/>
      <c r="S164" s="47"/>
      <c r="T164" s="85"/>
      <c r="AT164" s="24" t="s">
        <v>147</v>
      </c>
      <c r="AU164" s="24" t="s">
        <v>81</v>
      </c>
    </row>
    <row r="165" s="1" customFormat="1" ht="16.5" customHeight="1">
      <c r="B165" s="197"/>
      <c r="C165" s="237" t="s">
        <v>261</v>
      </c>
      <c r="D165" s="237" t="s">
        <v>215</v>
      </c>
      <c r="E165" s="238" t="s">
        <v>262</v>
      </c>
      <c r="F165" s="239" t="s">
        <v>263</v>
      </c>
      <c r="G165" s="240" t="s">
        <v>245</v>
      </c>
      <c r="H165" s="241">
        <v>196</v>
      </c>
      <c r="I165" s="242"/>
      <c r="J165" s="243">
        <f>ROUND(I165*H165,2)</f>
        <v>0</v>
      </c>
      <c r="K165" s="239" t="s">
        <v>144</v>
      </c>
      <c r="L165" s="244"/>
      <c r="M165" s="245" t="s">
        <v>5</v>
      </c>
      <c r="N165" s="246" t="s">
        <v>42</v>
      </c>
      <c r="O165" s="47"/>
      <c r="P165" s="207">
        <f>O165*H165</f>
        <v>0</v>
      </c>
      <c r="Q165" s="207">
        <v>9.0000000000000006E-05</v>
      </c>
      <c r="R165" s="207">
        <f>Q165*H165</f>
        <v>0.017639999999999999</v>
      </c>
      <c r="S165" s="207">
        <v>0</v>
      </c>
      <c r="T165" s="208">
        <f>S165*H165</f>
        <v>0</v>
      </c>
      <c r="AR165" s="24" t="s">
        <v>251</v>
      </c>
      <c r="AT165" s="24" t="s">
        <v>215</v>
      </c>
      <c r="AU165" s="24" t="s">
        <v>81</v>
      </c>
      <c r="AY165" s="24" t="s">
        <v>138</v>
      </c>
      <c r="BE165" s="209">
        <f>IF(N165="základní",J165,0)</f>
        <v>0</v>
      </c>
      <c r="BF165" s="209">
        <f>IF(N165="snížená",J165,0)</f>
        <v>0</v>
      </c>
      <c r="BG165" s="209">
        <f>IF(N165="zákl. přenesená",J165,0)</f>
        <v>0</v>
      </c>
      <c r="BH165" s="209">
        <f>IF(N165="sníž. přenesená",J165,0)</f>
        <v>0</v>
      </c>
      <c r="BI165" s="209">
        <f>IF(N165="nulová",J165,0)</f>
        <v>0</v>
      </c>
      <c r="BJ165" s="24" t="s">
        <v>79</v>
      </c>
      <c r="BK165" s="209">
        <f>ROUND(I165*H165,2)</f>
        <v>0</v>
      </c>
      <c r="BL165" s="24" t="s">
        <v>242</v>
      </c>
      <c r="BM165" s="24" t="s">
        <v>264</v>
      </c>
    </row>
    <row r="166" s="1" customFormat="1">
      <c r="B166" s="46"/>
      <c r="D166" s="210" t="s">
        <v>147</v>
      </c>
      <c r="F166" s="211" t="s">
        <v>263</v>
      </c>
      <c r="I166" s="212"/>
      <c r="L166" s="46"/>
      <c r="M166" s="213"/>
      <c r="N166" s="47"/>
      <c r="O166" s="47"/>
      <c r="P166" s="47"/>
      <c r="Q166" s="47"/>
      <c r="R166" s="47"/>
      <c r="S166" s="47"/>
      <c r="T166" s="85"/>
      <c r="AT166" s="24" t="s">
        <v>147</v>
      </c>
      <c r="AU166" s="24" t="s">
        <v>81</v>
      </c>
    </row>
    <row r="167" s="1" customFormat="1" ht="16.5" customHeight="1">
      <c r="B167" s="197"/>
      <c r="C167" s="237" t="s">
        <v>10</v>
      </c>
      <c r="D167" s="237" t="s">
        <v>215</v>
      </c>
      <c r="E167" s="238" t="s">
        <v>265</v>
      </c>
      <c r="F167" s="239" t="s">
        <v>266</v>
      </c>
      <c r="G167" s="240" t="s">
        <v>245</v>
      </c>
      <c r="H167" s="241">
        <v>90</v>
      </c>
      <c r="I167" s="242"/>
      <c r="J167" s="243">
        <f>ROUND(I167*H167,2)</f>
        <v>0</v>
      </c>
      <c r="K167" s="239" t="s">
        <v>144</v>
      </c>
      <c r="L167" s="244"/>
      <c r="M167" s="245" t="s">
        <v>5</v>
      </c>
      <c r="N167" s="246" t="s">
        <v>42</v>
      </c>
      <c r="O167" s="47"/>
      <c r="P167" s="207">
        <f>O167*H167</f>
        <v>0</v>
      </c>
      <c r="Q167" s="207">
        <v>0.00097999999999999997</v>
      </c>
      <c r="R167" s="207">
        <f>Q167*H167</f>
        <v>0.088200000000000001</v>
      </c>
      <c r="S167" s="207">
        <v>0</v>
      </c>
      <c r="T167" s="208">
        <f>S167*H167</f>
        <v>0</v>
      </c>
      <c r="AR167" s="24" t="s">
        <v>251</v>
      </c>
      <c r="AT167" s="24" t="s">
        <v>215</v>
      </c>
      <c r="AU167" s="24" t="s">
        <v>81</v>
      </c>
      <c r="AY167" s="24" t="s">
        <v>138</v>
      </c>
      <c r="BE167" s="209">
        <f>IF(N167="základní",J167,0)</f>
        <v>0</v>
      </c>
      <c r="BF167" s="209">
        <f>IF(N167="snížená",J167,0)</f>
        <v>0</v>
      </c>
      <c r="BG167" s="209">
        <f>IF(N167="zákl. přenesená",J167,0)</f>
        <v>0</v>
      </c>
      <c r="BH167" s="209">
        <f>IF(N167="sníž. přenesená",J167,0)</f>
        <v>0</v>
      </c>
      <c r="BI167" s="209">
        <f>IF(N167="nulová",J167,0)</f>
        <v>0</v>
      </c>
      <c r="BJ167" s="24" t="s">
        <v>79</v>
      </c>
      <c r="BK167" s="209">
        <f>ROUND(I167*H167,2)</f>
        <v>0</v>
      </c>
      <c r="BL167" s="24" t="s">
        <v>242</v>
      </c>
      <c r="BM167" s="24" t="s">
        <v>267</v>
      </c>
    </row>
    <row r="168" s="1" customFormat="1">
      <c r="B168" s="46"/>
      <c r="D168" s="210" t="s">
        <v>147</v>
      </c>
      <c r="F168" s="211" t="s">
        <v>266</v>
      </c>
      <c r="I168" s="212"/>
      <c r="L168" s="46"/>
      <c r="M168" s="213"/>
      <c r="N168" s="47"/>
      <c r="O168" s="47"/>
      <c r="P168" s="47"/>
      <c r="Q168" s="47"/>
      <c r="R168" s="47"/>
      <c r="S168" s="47"/>
      <c r="T168" s="85"/>
      <c r="AT168" s="24" t="s">
        <v>147</v>
      </c>
      <c r="AU168" s="24" t="s">
        <v>81</v>
      </c>
    </row>
    <row r="169" s="1" customFormat="1" ht="25.5" customHeight="1">
      <c r="B169" s="197"/>
      <c r="C169" s="198" t="s">
        <v>268</v>
      </c>
      <c r="D169" s="198" t="s">
        <v>140</v>
      </c>
      <c r="E169" s="199" t="s">
        <v>269</v>
      </c>
      <c r="F169" s="200" t="s">
        <v>270</v>
      </c>
      <c r="G169" s="201" t="s">
        <v>245</v>
      </c>
      <c r="H169" s="202">
        <v>98</v>
      </c>
      <c r="I169" s="203"/>
      <c r="J169" s="204">
        <f>ROUND(I169*H169,2)</f>
        <v>0</v>
      </c>
      <c r="K169" s="200" t="s">
        <v>144</v>
      </c>
      <c r="L169" s="46"/>
      <c r="M169" s="205" t="s">
        <v>5</v>
      </c>
      <c r="N169" s="206" t="s">
        <v>42</v>
      </c>
      <c r="O169" s="47"/>
      <c r="P169" s="207">
        <f>O169*H169</f>
        <v>0</v>
      </c>
      <c r="Q169" s="207">
        <v>0.00019000000000000001</v>
      </c>
      <c r="R169" s="207">
        <f>Q169*H169</f>
        <v>0.018620000000000001</v>
      </c>
      <c r="S169" s="207">
        <v>0</v>
      </c>
      <c r="T169" s="208">
        <f>S169*H169</f>
        <v>0</v>
      </c>
      <c r="AR169" s="24" t="s">
        <v>242</v>
      </c>
      <c r="AT169" s="24" t="s">
        <v>140</v>
      </c>
      <c r="AU169" s="24" t="s">
        <v>81</v>
      </c>
      <c r="AY169" s="24" t="s">
        <v>138</v>
      </c>
      <c r="BE169" s="209">
        <f>IF(N169="základní",J169,0)</f>
        <v>0</v>
      </c>
      <c r="BF169" s="209">
        <f>IF(N169="snížená",J169,0)</f>
        <v>0</v>
      </c>
      <c r="BG169" s="209">
        <f>IF(N169="zákl. přenesená",J169,0)</f>
        <v>0</v>
      </c>
      <c r="BH169" s="209">
        <f>IF(N169="sníž. přenesená",J169,0)</f>
        <v>0</v>
      </c>
      <c r="BI169" s="209">
        <f>IF(N169="nulová",J169,0)</f>
        <v>0</v>
      </c>
      <c r="BJ169" s="24" t="s">
        <v>79</v>
      </c>
      <c r="BK169" s="209">
        <f>ROUND(I169*H169,2)</f>
        <v>0</v>
      </c>
      <c r="BL169" s="24" t="s">
        <v>242</v>
      </c>
      <c r="BM169" s="24" t="s">
        <v>271</v>
      </c>
    </row>
    <row r="170" s="1" customFormat="1">
      <c r="B170" s="46"/>
      <c r="D170" s="210" t="s">
        <v>147</v>
      </c>
      <c r="F170" s="211" t="s">
        <v>272</v>
      </c>
      <c r="I170" s="212"/>
      <c r="L170" s="46"/>
      <c r="M170" s="213"/>
      <c r="N170" s="47"/>
      <c r="O170" s="47"/>
      <c r="P170" s="47"/>
      <c r="Q170" s="47"/>
      <c r="R170" s="47"/>
      <c r="S170" s="47"/>
      <c r="T170" s="85"/>
      <c r="AT170" s="24" t="s">
        <v>147</v>
      </c>
      <c r="AU170" s="24" t="s">
        <v>81</v>
      </c>
    </row>
    <row r="171" s="1" customFormat="1" ht="25.5" customHeight="1">
      <c r="B171" s="197"/>
      <c r="C171" s="237" t="s">
        <v>273</v>
      </c>
      <c r="D171" s="237" t="s">
        <v>215</v>
      </c>
      <c r="E171" s="238" t="s">
        <v>274</v>
      </c>
      <c r="F171" s="239" t="s">
        <v>275</v>
      </c>
      <c r="G171" s="240" t="s">
        <v>245</v>
      </c>
      <c r="H171" s="241">
        <v>26</v>
      </c>
      <c r="I171" s="242"/>
      <c r="J171" s="243">
        <f>ROUND(I171*H171,2)</f>
        <v>0</v>
      </c>
      <c r="K171" s="239" t="s">
        <v>144</v>
      </c>
      <c r="L171" s="244"/>
      <c r="M171" s="245" t="s">
        <v>5</v>
      </c>
      <c r="N171" s="246" t="s">
        <v>42</v>
      </c>
      <c r="O171" s="47"/>
      <c r="P171" s="207">
        <f>O171*H171</f>
        <v>0</v>
      </c>
      <c r="Q171" s="207">
        <v>0.00072000000000000005</v>
      </c>
      <c r="R171" s="207">
        <f>Q171*H171</f>
        <v>0.018720000000000001</v>
      </c>
      <c r="S171" s="207">
        <v>0</v>
      </c>
      <c r="T171" s="208">
        <f>S171*H171</f>
        <v>0</v>
      </c>
      <c r="AR171" s="24" t="s">
        <v>251</v>
      </c>
      <c r="AT171" s="24" t="s">
        <v>215</v>
      </c>
      <c r="AU171" s="24" t="s">
        <v>81</v>
      </c>
      <c r="AY171" s="24" t="s">
        <v>138</v>
      </c>
      <c r="BE171" s="209">
        <f>IF(N171="základní",J171,0)</f>
        <v>0</v>
      </c>
      <c r="BF171" s="209">
        <f>IF(N171="snížená",J171,0)</f>
        <v>0</v>
      </c>
      <c r="BG171" s="209">
        <f>IF(N171="zákl. přenesená",J171,0)</f>
        <v>0</v>
      </c>
      <c r="BH171" s="209">
        <f>IF(N171="sníž. přenesená",J171,0)</f>
        <v>0</v>
      </c>
      <c r="BI171" s="209">
        <f>IF(N171="nulová",J171,0)</f>
        <v>0</v>
      </c>
      <c r="BJ171" s="24" t="s">
        <v>79</v>
      </c>
      <c r="BK171" s="209">
        <f>ROUND(I171*H171,2)</f>
        <v>0</v>
      </c>
      <c r="BL171" s="24" t="s">
        <v>242</v>
      </c>
      <c r="BM171" s="24" t="s">
        <v>276</v>
      </c>
    </row>
    <row r="172" s="1" customFormat="1">
      <c r="B172" s="46"/>
      <c r="D172" s="210" t="s">
        <v>147</v>
      </c>
      <c r="F172" s="211" t="s">
        <v>275</v>
      </c>
      <c r="I172" s="212"/>
      <c r="L172" s="46"/>
      <c r="M172" s="213"/>
      <c r="N172" s="47"/>
      <c r="O172" s="47"/>
      <c r="P172" s="47"/>
      <c r="Q172" s="47"/>
      <c r="R172" s="47"/>
      <c r="S172" s="47"/>
      <c r="T172" s="85"/>
      <c r="AT172" s="24" t="s">
        <v>147</v>
      </c>
      <c r="AU172" s="24" t="s">
        <v>81</v>
      </c>
    </row>
    <row r="173" s="1" customFormat="1" ht="25.5" customHeight="1">
      <c r="B173" s="197"/>
      <c r="C173" s="237" t="s">
        <v>277</v>
      </c>
      <c r="D173" s="237" t="s">
        <v>215</v>
      </c>
      <c r="E173" s="238" t="s">
        <v>278</v>
      </c>
      <c r="F173" s="239" t="s">
        <v>279</v>
      </c>
      <c r="G173" s="240" t="s">
        <v>245</v>
      </c>
      <c r="H173" s="241">
        <v>72</v>
      </c>
      <c r="I173" s="242"/>
      <c r="J173" s="243">
        <f>ROUND(I173*H173,2)</f>
        <v>0</v>
      </c>
      <c r="K173" s="239" t="s">
        <v>144</v>
      </c>
      <c r="L173" s="244"/>
      <c r="M173" s="245" t="s">
        <v>5</v>
      </c>
      <c r="N173" s="246" t="s">
        <v>42</v>
      </c>
      <c r="O173" s="47"/>
      <c r="P173" s="207">
        <f>O173*H173</f>
        <v>0</v>
      </c>
      <c r="Q173" s="207">
        <v>0.0012099999999999999</v>
      </c>
      <c r="R173" s="207">
        <f>Q173*H173</f>
        <v>0.087119999999999989</v>
      </c>
      <c r="S173" s="207">
        <v>0</v>
      </c>
      <c r="T173" s="208">
        <f>S173*H173</f>
        <v>0</v>
      </c>
      <c r="AR173" s="24" t="s">
        <v>251</v>
      </c>
      <c r="AT173" s="24" t="s">
        <v>215</v>
      </c>
      <c r="AU173" s="24" t="s">
        <v>81</v>
      </c>
      <c r="AY173" s="24" t="s">
        <v>138</v>
      </c>
      <c r="BE173" s="209">
        <f>IF(N173="základní",J173,0)</f>
        <v>0</v>
      </c>
      <c r="BF173" s="209">
        <f>IF(N173="snížená",J173,0)</f>
        <v>0</v>
      </c>
      <c r="BG173" s="209">
        <f>IF(N173="zákl. přenesená",J173,0)</f>
        <v>0</v>
      </c>
      <c r="BH173" s="209">
        <f>IF(N173="sníž. přenesená",J173,0)</f>
        <v>0</v>
      </c>
      <c r="BI173" s="209">
        <f>IF(N173="nulová",J173,0)</f>
        <v>0</v>
      </c>
      <c r="BJ173" s="24" t="s">
        <v>79</v>
      </c>
      <c r="BK173" s="209">
        <f>ROUND(I173*H173,2)</f>
        <v>0</v>
      </c>
      <c r="BL173" s="24" t="s">
        <v>242</v>
      </c>
      <c r="BM173" s="24" t="s">
        <v>280</v>
      </c>
    </row>
    <row r="174" s="1" customFormat="1">
      <c r="B174" s="46"/>
      <c r="D174" s="210" t="s">
        <v>147</v>
      </c>
      <c r="F174" s="211" t="s">
        <v>279</v>
      </c>
      <c r="I174" s="212"/>
      <c r="L174" s="46"/>
      <c r="M174" s="213"/>
      <c r="N174" s="47"/>
      <c r="O174" s="47"/>
      <c r="P174" s="47"/>
      <c r="Q174" s="47"/>
      <c r="R174" s="47"/>
      <c r="S174" s="47"/>
      <c r="T174" s="85"/>
      <c r="AT174" s="24" t="s">
        <v>147</v>
      </c>
      <c r="AU174" s="24" t="s">
        <v>81</v>
      </c>
    </row>
    <row r="175" s="1" customFormat="1" ht="16.5" customHeight="1">
      <c r="B175" s="197"/>
      <c r="C175" s="198" t="s">
        <v>281</v>
      </c>
      <c r="D175" s="198" t="s">
        <v>140</v>
      </c>
      <c r="E175" s="199" t="s">
        <v>282</v>
      </c>
      <c r="F175" s="200" t="s">
        <v>283</v>
      </c>
      <c r="G175" s="201" t="s">
        <v>198</v>
      </c>
      <c r="H175" s="202">
        <v>0.26400000000000001</v>
      </c>
      <c r="I175" s="203"/>
      <c r="J175" s="204">
        <f>ROUND(I175*H175,2)</f>
        <v>0</v>
      </c>
      <c r="K175" s="200" t="s">
        <v>144</v>
      </c>
      <c r="L175" s="46"/>
      <c r="M175" s="205" t="s">
        <v>5</v>
      </c>
      <c r="N175" s="206" t="s">
        <v>42</v>
      </c>
      <c r="O175" s="47"/>
      <c r="P175" s="207">
        <f>O175*H175</f>
        <v>0</v>
      </c>
      <c r="Q175" s="207">
        <v>0</v>
      </c>
      <c r="R175" s="207">
        <f>Q175*H175</f>
        <v>0</v>
      </c>
      <c r="S175" s="207">
        <v>0</v>
      </c>
      <c r="T175" s="208">
        <f>S175*H175</f>
        <v>0</v>
      </c>
      <c r="AR175" s="24" t="s">
        <v>242</v>
      </c>
      <c r="AT175" s="24" t="s">
        <v>140</v>
      </c>
      <c r="AU175" s="24" t="s">
        <v>81</v>
      </c>
      <c r="AY175" s="24" t="s">
        <v>138</v>
      </c>
      <c r="BE175" s="209">
        <f>IF(N175="základní",J175,0)</f>
        <v>0</v>
      </c>
      <c r="BF175" s="209">
        <f>IF(N175="snížená",J175,0)</f>
        <v>0</v>
      </c>
      <c r="BG175" s="209">
        <f>IF(N175="zákl. přenesená",J175,0)</f>
        <v>0</v>
      </c>
      <c r="BH175" s="209">
        <f>IF(N175="sníž. přenesená",J175,0)</f>
        <v>0</v>
      </c>
      <c r="BI175" s="209">
        <f>IF(N175="nulová",J175,0)</f>
        <v>0</v>
      </c>
      <c r="BJ175" s="24" t="s">
        <v>79</v>
      </c>
      <c r="BK175" s="209">
        <f>ROUND(I175*H175,2)</f>
        <v>0</v>
      </c>
      <c r="BL175" s="24" t="s">
        <v>242</v>
      </c>
      <c r="BM175" s="24" t="s">
        <v>284</v>
      </c>
    </row>
    <row r="176" s="1" customFormat="1">
      <c r="B176" s="46"/>
      <c r="D176" s="210" t="s">
        <v>147</v>
      </c>
      <c r="F176" s="211" t="s">
        <v>285</v>
      </c>
      <c r="I176" s="212"/>
      <c r="L176" s="46"/>
      <c r="M176" s="213"/>
      <c r="N176" s="47"/>
      <c r="O176" s="47"/>
      <c r="P176" s="47"/>
      <c r="Q176" s="47"/>
      <c r="R176" s="47"/>
      <c r="S176" s="47"/>
      <c r="T176" s="85"/>
      <c r="AT176" s="24" t="s">
        <v>147</v>
      </c>
      <c r="AU176" s="24" t="s">
        <v>81</v>
      </c>
    </row>
    <row r="177" s="1" customFormat="1" ht="16.5" customHeight="1">
      <c r="B177" s="197"/>
      <c r="C177" s="198" t="s">
        <v>286</v>
      </c>
      <c r="D177" s="198" t="s">
        <v>140</v>
      </c>
      <c r="E177" s="199" t="s">
        <v>287</v>
      </c>
      <c r="F177" s="200" t="s">
        <v>288</v>
      </c>
      <c r="G177" s="201" t="s">
        <v>198</v>
      </c>
      <c r="H177" s="202">
        <v>0.26400000000000001</v>
      </c>
      <c r="I177" s="203"/>
      <c r="J177" s="204">
        <f>ROUND(I177*H177,2)</f>
        <v>0</v>
      </c>
      <c r="K177" s="200" t="s">
        <v>144</v>
      </c>
      <c r="L177" s="46"/>
      <c r="M177" s="205" t="s">
        <v>5</v>
      </c>
      <c r="N177" s="206" t="s">
        <v>42</v>
      </c>
      <c r="O177" s="47"/>
      <c r="P177" s="207">
        <f>O177*H177</f>
        <v>0</v>
      </c>
      <c r="Q177" s="207">
        <v>0</v>
      </c>
      <c r="R177" s="207">
        <f>Q177*H177</f>
        <v>0</v>
      </c>
      <c r="S177" s="207">
        <v>0</v>
      </c>
      <c r="T177" s="208">
        <f>S177*H177</f>
        <v>0</v>
      </c>
      <c r="AR177" s="24" t="s">
        <v>242</v>
      </c>
      <c r="AT177" s="24" t="s">
        <v>140</v>
      </c>
      <c r="AU177" s="24" t="s">
        <v>81</v>
      </c>
      <c r="AY177" s="24" t="s">
        <v>138</v>
      </c>
      <c r="BE177" s="209">
        <f>IF(N177="základní",J177,0)</f>
        <v>0</v>
      </c>
      <c r="BF177" s="209">
        <f>IF(N177="snížená",J177,0)</f>
        <v>0</v>
      </c>
      <c r="BG177" s="209">
        <f>IF(N177="zákl. přenesená",J177,0)</f>
        <v>0</v>
      </c>
      <c r="BH177" s="209">
        <f>IF(N177="sníž. přenesená",J177,0)</f>
        <v>0</v>
      </c>
      <c r="BI177" s="209">
        <f>IF(N177="nulová",J177,0)</f>
        <v>0</v>
      </c>
      <c r="BJ177" s="24" t="s">
        <v>79</v>
      </c>
      <c r="BK177" s="209">
        <f>ROUND(I177*H177,2)</f>
        <v>0</v>
      </c>
      <c r="BL177" s="24" t="s">
        <v>242</v>
      </c>
      <c r="BM177" s="24" t="s">
        <v>289</v>
      </c>
    </row>
    <row r="178" s="1" customFormat="1">
      <c r="B178" s="46"/>
      <c r="D178" s="210" t="s">
        <v>147</v>
      </c>
      <c r="F178" s="211" t="s">
        <v>290</v>
      </c>
      <c r="I178" s="212"/>
      <c r="L178" s="46"/>
      <c r="M178" s="213"/>
      <c r="N178" s="47"/>
      <c r="O178" s="47"/>
      <c r="P178" s="47"/>
      <c r="Q178" s="47"/>
      <c r="R178" s="47"/>
      <c r="S178" s="47"/>
      <c r="T178" s="85"/>
      <c r="AT178" s="24" t="s">
        <v>147</v>
      </c>
      <c r="AU178" s="24" t="s">
        <v>81</v>
      </c>
    </row>
    <row r="179" s="10" customFormat="1" ht="29.88" customHeight="1">
      <c r="B179" s="184"/>
      <c r="D179" s="185" t="s">
        <v>70</v>
      </c>
      <c r="E179" s="195" t="s">
        <v>291</v>
      </c>
      <c r="F179" s="195" t="s">
        <v>292</v>
      </c>
      <c r="I179" s="187"/>
      <c r="J179" s="196">
        <f>BK179</f>
        <v>0</v>
      </c>
      <c r="L179" s="184"/>
      <c r="M179" s="189"/>
      <c r="N179" s="190"/>
      <c r="O179" s="190"/>
      <c r="P179" s="191">
        <f>SUM(P180:P181)</f>
        <v>0</v>
      </c>
      <c r="Q179" s="190"/>
      <c r="R179" s="191">
        <f>SUM(R180:R181)</f>
        <v>0.00040000000000000002</v>
      </c>
      <c r="S179" s="190"/>
      <c r="T179" s="192">
        <f>SUM(T180:T181)</f>
        <v>0</v>
      </c>
      <c r="AR179" s="185" t="s">
        <v>81</v>
      </c>
      <c r="AT179" s="193" t="s">
        <v>70</v>
      </c>
      <c r="AU179" s="193" t="s">
        <v>79</v>
      </c>
      <c r="AY179" s="185" t="s">
        <v>138</v>
      </c>
      <c r="BK179" s="194">
        <f>SUM(BK180:BK181)</f>
        <v>0</v>
      </c>
    </row>
    <row r="180" s="1" customFormat="1" ht="16.5" customHeight="1">
      <c r="B180" s="197"/>
      <c r="C180" s="198" t="s">
        <v>293</v>
      </c>
      <c r="D180" s="198" t="s">
        <v>140</v>
      </c>
      <c r="E180" s="199" t="s">
        <v>294</v>
      </c>
      <c r="F180" s="200" t="s">
        <v>295</v>
      </c>
      <c r="G180" s="201" t="s">
        <v>231</v>
      </c>
      <c r="H180" s="202">
        <v>1</v>
      </c>
      <c r="I180" s="203"/>
      <c r="J180" s="204">
        <f>ROUND(I180*H180,2)</f>
        <v>0</v>
      </c>
      <c r="K180" s="200" t="s">
        <v>5</v>
      </c>
      <c r="L180" s="46"/>
      <c r="M180" s="205" t="s">
        <v>5</v>
      </c>
      <c r="N180" s="206" t="s">
        <v>42</v>
      </c>
      <c r="O180" s="47"/>
      <c r="P180" s="207">
        <f>O180*H180</f>
        <v>0</v>
      </c>
      <c r="Q180" s="207">
        <v>0.00040000000000000002</v>
      </c>
      <c r="R180" s="207">
        <f>Q180*H180</f>
        <v>0.00040000000000000002</v>
      </c>
      <c r="S180" s="207">
        <v>0</v>
      </c>
      <c r="T180" s="208">
        <f>S180*H180</f>
        <v>0</v>
      </c>
      <c r="AR180" s="24" t="s">
        <v>242</v>
      </c>
      <c r="AT180" s="24" t="s">
        <v>140</v>
      </c>
      <c r="AU180" s="24" t="s">
        <v>81</v>
      </c>
      <c r="AY180" s="24" t="s">
        <v>138</v>
      </c>
      <c r="BE180" s="209">
        <f>IF(N180="základní",J180,0)</f>
        <v>0</v>
      </c>
      <c r="BF180" s="209">
        <f>IF(N180="snížená",J180,0)</f>
        <v>0</v>
      </c>
      <c r="BG180" s="209">
        <f>IF(N180="zákl. přenesená",J180,0)</f>
        <v>0</v>
      </c>
      <c r="BH180" s="209">
        <f>IF(N180="sníž. přenesená",J180,0)</f>
        <v>0</v>
      </c>
      <c r="BI180" s="209">
        <f>IF(N180="nulová",J180,0)</f>
        <v>0</v>
      </c>
      <c r="BJ180" s="24" t="s">
        <v>79</v>
      </c>
      <c r="BK180" s="209">
        <f>ROUND(I180*H180,2)</f>
        <v>0</v>
      </c>
      <c r="BL180" s="24" t="s">
        <v>242</v>
      </c>
      <c r="BM180" s="24" t="s">
        <v>296</v>
      </c>
    </row>
    <row r="181" s="1" customFormat="1">
      <c r="B181" s="46"/>
      <c r="D181" s="210" t="s">
        <v>147</v>
      </c>
      <c r="F181" s="211" t="s">
        <v>295</v>
      </c>
      <c r="I181" s="212"/>
      <c r="L181" s="46"/>
      <c r="M181" s="213"/>
      <c r="N181" s="47"/>
      <c r="O181" s="47"/>
      <c r="P181" s="47"/>
      <c r="Q181" s="47"/>
      <c r="R181" s="47"/>
      <c r="S181" s="47"/>
      <c r="T181" s="85"/>
      <c r="AT181" s="24" t="s">
        <v>147</v>
      </c>
      <c r="AU181" s="24" t="s">
        <v>81</v>
      </c>
    </row>
    <row r="182" s="10" customFormat="1" ht="29.88" customHeight="1">
      <c r="B182" s="184"/>
      <c r="D182" s="185" t="s">
        <v>70</v>
      </c>
      <c r="E182" s="195" t="s">
        <v>297</v>
      </c>
      <c r="F182" s="195" t="s">
        <v>298</v>
      </c>
      <c r="I182" s="187"/>
      <c r="J182" s="196">
        <f>BK182</f>
        <v>0</v>
      </c>
      <c r="L182" s="184"/>
      <c r="M182" s="189"/>
      <c r="N182" s="190"/>
      <c r="O182" s="190"/>
      <c r="P182" s="191">
        <f>SUM(P183:P188)</f>
        <v>0</v>
      </c>
      <c r="Q182" s="190"/>
      <c r="R182" s="191">
        <f>SUM(R183:R188)</f>
        <v>0.05033</v>
      </c>
      <c r="S182" s="190"/>
      <c r="T182" s="192">
        <f>SUM(T183:T188)</f>
        <v>0</v>
      </c>
      <c r="AR182" s="185" t="s">
        <v>81</v>
      </c>
      <c r="AT182" s="193" t="s">
        <v>70</v>
      </c>
      <c r="AU182" s="193" t="s">
        <v>79</v>
      </c>
      <c r="AY182" s="185" t="s">
        <v>138</v>
      </c>
      <c r="BK182" s="194">
        <f>SUM(BK183:BK188)</f>
        <v>0</v>
      </c>
    </row>
    <row r="183" s="1" customFormat="1" ht="16.5" customHeight="1">
      <c r="B183" s="197"/>
      <c r="C183" s="198" t="s">
        <v>299</v>
      </c>
      <c r="D183" s="198" t="s">
        <v>140</v>
      </c>
      <c r="E183" s="199" t="s">
        <v>300</v>
      </c>
      <c r="F183" s="200" t="s">
        <v>301</v>
      </c>
      <c r="G183" s="201" t="s">
        <v>231</v>
      </c>
      <c r="H183" s="202">
        <v>1</v>
      </c>
      <c r="I183" s="203"/>
      <c r="J183" s="204">
        <f>ROUND(I183*H183,2)</f>
        <v>0</v>
      </c>
      <c r="K183" s="200" t="s">
        <v>144</v>
      </c>
      <c r="L183" s="46"/>
      <c r="M183" s="205" t="s">
        <v>5</v>
      </c>
      <c r="N183" s="206" t="s">
        <v>42</v>
      </c>
      <c r="O183" s="47"/>
      <c r="P183" s="207">
        <f>O183*H183</f>
        <v>0</v>
      </c>
      <c r="Q183" s="207">
        <v>0.05033</v>
      </c>
      <c r="R183" s="207">
        <f>Q183*H183</f>
        <v>0.05033</v>
      </c>
      <c r="S183" s="207">
        <v>0</v>
      </c>
      <c r="T183" s="208">
        <f>S183*H183</f>
        <v>0</v>
      </c>
      <c r="AR183" s="24" t="s">
        <v>242</v>
      </c>
      <c r="AT183" s="24" t="s">
        <v>140</v>
      </c>
      <c r="AU183" s="24" t="s">
        <v>81</v>
      </c>
      <c r="AY183" s="24" t="s">
        <v>138</v>
      </c>
      <c r="BE183" s="209">
        <f>IF(N183="základní",J183,0)</f>
        <v>0</v>
      </c>
      <c r="BF183" s="209">
        <f>IF(N183="snížená",J183,0)</f>
        <v>0</v>
      </c>
      <c r="BG183" s="209">
        <f>IF(N183="zákl. přenesená",J183,0)</f>
        <v>0</v>
      </c>
      <c r="BH183" s="209">
        <f>IF(N183="sníž. přenesená",J183,0)</f>
        <v>0</v>
      </c>
      <c r="BI183" s="209">
        <f>IF(N183="nulová",J183,0)</f>
        <v>0</v>
      </c>
      <c r="BJ183" s="24" t="s">
        <v>79</v>
      </c>
      <c r="BK183" s="209">
        <f>ROUND(I183*H183,2)</f>
        <v>0</v>
      </c>
      <c r="BL183" s="24" t="s">
        <v>242</v>
      </c>
      <c r="BM183" s="24" t="s">
        <v>302</v>
      </c>
    </row>
    <row r="184" s="1" customFormat="1">
      <c r="B184" s="46"/>
      <c r="D184" s="210" t="s">
        <v>147</v>
      </c>
      <c r="F184" s="211" t="s">
        <v>303</v>
      </c>
      <c r="I184" s="212"/>
      <c r="L184" s="46"/>
      <c r="M184" s="213"/>
      <c r="N184" s="47"/>
      <c r="O184" s="47"/>
      <c r="P184" s="47"/>
      <c r="Q184" s="47"/>
      <c r="R184" s="47"/>
      <c r="S184" s="47"/>
      <c r="T184" s="85"/>
      <c r="AT184" s="24" t="s">
        <v>147</v>
      </c>
      <c r="AU184" s="24" t="s">
        <v>81</v>
      </c>
    </row>
    <row r="185" s="1" customFormat="1" ht="16.5" customHeight="1">
      <c r="B185" s="197"/>
      <c r="C185" s="198" t="s">
        <v>304</v>
      </c>
      <c r="D185" s="198" t="s">
        <v>140</v>
      </c>
      <c r="E185" s="199" t="s">
        <v>305</v>
      </c>
      <c r="F185" s="200" t="s">
        <v>306</v>
      </c>
      <c r="G185" s="201" t="s">
        <v>198</v>
      </c>
      <c r="H185" s="202">
        <v>0.050000000000000003</v>
      </c>
      <c r="I185" s="203"/>
      <c r="J185" s="204">
        <f>ROUND(I185*H185,2)</f>
        <v>0</v>
      </c>
      <c r="K185" s="200" t="s">
        <v>144</v>
      </c>
      <c r="L185" s="46"/>
      <c r="M185" s="205" t="s">
        <v>5</v>
      </c>
      <c r="N185" s="206" t="s">
        <v>42</v>
      </c>
      <c r="O185" s="47"/>
      <c r="P185" s="207">
        <f>O185*H185</f>
        <v>0</v>
      </c>
      <c r="Q185" s="207">
        <v>0</v>
      </c>
      <c r="R185" s="207">
        <f>Q185*H185</f>
        <v>0</v>
      </c>
      <c r="S185" s="207">
        <v>0</v>
      </c>
      <c r="T185" s="208">
        <f>S185*H185</f>
        <v>0</v>
      </c>
      <c r="AR185" s="24" t="s">
        <v>242</v>
      </c>
      <c r="AT185" s="24" t="s">
        <v>140</v>
      </c>
      <c r="AU185" s="24" t="s">
        <v>81</v>
      </c>
      <c r="AY185" s="24" t="s">
        <v>138</v>
      </c>
      <c r="BE185" s="209">
        <f>IF(N185="základní",J185,0)</f>
        <v>0</v>
      </c>
      <c r="BF185" s="209">
        <f>IF(N185="snížená",J185,0)</f>
        <v>0</v>
      </c>
      <c r="BG185" s="209">
        <f>IF(N185="zákl. přenesená",J185,0)</f>
        <v>0</v>
      </c>
      <c r="BH185" s="209">
        <f>IF(N185="sníž. přenesená",J185,0)</f>
        <v>0</v>
      </c>
      <c r="BI185" s="209">
        <f>IF(N185="nulová",J185,0)</f>
        <v>0</v>
      </c>
      <c r="BJ185" s="24" t="s">
        <v>79</v>
      </c>
      <c r="BK185" s="209">
        <f>ROUND(I185*H185,2)</f>
        <v>0</v>
      </c>
      <c r="BL185" s="24" t="s">
        <v>242</v>
      </c>
      <c r="BM185" s="24" t="s">
        <v>307</v>
      </c>
    </row>
    <row r="186" s="1" customFormat="1">
      <c r="B186" s="46"/>
      <c r="D186" s="210" t="s">
        <v>147</v>
      </c>
      <c r="F186" s="211" t="s">
        <v>308</v>
      </c>
      <c r="I186" s="212"/>
      <c r="L186" s="46"/>
      <c r="M186" s="213"/>
      <c r="N186" s="47"/>
      <c r="O186" s="47"/>
      <c r="P186" s="47"/>
      <c r="Q186" s="47"/>
      <c r="R186" s="47"/>
      <c r="S186" s="47"/>
      <c r="T186" s="85"/>
      <c r="AT186" s="24" t="s">
        <v>147</v>
      </c>
      <c r="AU186" s="24" t="s">
        <v>81</v>
      </c>
    </row>
    <row r="187" s="1" customFormat="1" ht="16.5" customHeight="1">
      <c r="B187" s="197"/>
      <c r="C187" s="198" t="s">
        <v>309</v>
      </c>
      <c r="D187" s="198" t="s">
        <v>140</v>
      </c>
      <c r="E187" s="199" t="s">
        <v>310</v>
      </c>
      <c r="F187" s="200" t="s">
        <v>311</v>
      </c>
      <c r="G187" s="201" t="s">
        <v>198</v>
      </c>
      <c r="H187" s="202">
        <v>0.050000000000000003</v>
      </c>
      <c r="I187" s="203"/>
      <c r="J187" s="204">
        <f>ROUND(I187*H187,2)</f>
        <v>0</v>
      </c>
      <c r="K187" s="200" t="s">
        <v>144</v>
      </c>
      <c r="L187" s="46"/>
      <c r="M187" s="205" t="s">
        <v>5</v>
      </c>
      <c r="N187" s="206" t="s">
        <v>42</v>
      </c>
      <c r="O187" s="47"/>
      <c r="P187" s="207">
        <f>O187*H187</f>
        <v>0</v>
      </c>
      <c r="Q187" s="207">
        <v>0</v>
      </c>
      <c r="R187" s="207">
        <f>Q187*H187</f>
        <v>0</v>
      </c>
      <c r="S187" s="207">
        <v>0</v>
      </c>
      <c r="T187" s="208">
        <f>S187*H187</f>
        <v>0</v>
      </c>
      <c r="AR187" s="24" t="s">
        <v>242</v>
      </c>
      <c r="AT187" s="24" t="s">
        <v>140</v>
      </c>
      <c r="AU187" s="24" t="s">
        <v>81</v>
      </c>
      <c r="AY187" s="24" t="s">
        <v>138</v>
      </c>
      <c r="BE187" s="209">
        <f>IF(N187="základní",J187,0)</f>
        <v>0</v>
      </c>
      <c r="BF187" s="209">
        <f>IF(N187="snížená",J187,0)</f>
        <v>0</v>
      </c>
      <c r="BG187" s="209">
        <f>IF(N187="zákl. přenesená",J187,0)</f>
        <v>0</v>
      </c>
      <c r="BH187" s="209">
        <f>IF(N187="sníž. přenesená",J187,0)</f>
        <v>0</v>
      </c>
      <c r="BI187" s="209">
        <f>IF(N187="nulová",J187,0)</f>
        <v>0</v>
      </c>
      <c r="BJ187" s="24" t="s">
        <v>79</v>
      </c>
      <c r="BK187" s="209">
        <f>ROUND(I187*H187,2)</f>
        <v>0</v>
      </c>
      <c r="BL187" s="24" t="s">
        <v>242</v>
      </c>
      <c r="BM187" s="24" t="s">
        <v>312</v>
      </c>
    </row>
    <row r="188" s="1" customFormat="1">
      <c r="B188" s="46"/>
      <c r="D188" s="210" t="s">
        <v>147</v>
      </c>
      <c r="F188" s="211" t="s">
        <v>313</v>
      </c>
      <c r="I188" s="212"/>
      <c r="L188" s="46"/>
      <c r="M188" s="213"/>
      <c r="N188" s="47"/>
      <c r="O188" s="47"/>
      <c r="P188" s="47"/>
      <c r="Q188" s="47"/>
      <c r="R188" s="47"/>
      <c r="S188" s="47"/>
      <c r="T188" s="85"/>
      <c r="AT188" s="24" t="s">
        <v>147</v>
      </c>
      <c r="AU188" s="24" t="s">
        <v>81</v>
      </c>
    </row>
    <row r="189" s="10" customFormat="1" ht="29.88" customHeight="1">
      <c r="B189" s="184"/>
      <c r="D189" s="185" t="s">
        <v>70</v>
      </c>
      <c r="E189" s="195" t="s">
        <v>314</v>
      </c>
      <c r="F189" s="195" t="s">
        <v>315</v>
      </c>
      <c r="I189" s="187"/>
      <c r="J189" s="196">
        <f>BK189</f>
        <v>0</v>
      </c>
      <c r="L189" s="184"/>
      <c r="M189" s="189"/>
      <c r="N189" s="190"/>
      <c r="O189" s="190"/>
      <c r="P189" s="191">
        <f>SUM(P190:P236)</f>
        <v>0</v>
      </c>
      <c r="Q189" s="190"/>
      <c r="R189" s="191">
        <f>SUM(R190:R236)</f>
        <v>3.1433499999999999</v>
      </c>
      <c r="S189" s="190"/>
      <c r="T189" s="192">
        <f>SUM(T190:T236)</f>
        <v>0</v>
      </c>
      <c r="AR189" s="185" t="s">
        <v>81</v>
      </c>
      <c r="AT189" s="193" t="s">
        <v>70</v>
      </c>
      <c r="AU189" s="193" t="s">
        <v>79</v>
      </c>
      <c r="AY189" s="185" t="s">
        <v>138</v>
      </c>
      <c r="BK189" s="194">
        <f>SUM(BK190:BK236)</f>
        <v>0</v>
      </c>
    </row>
    <row r="190" s="1" customFormat="1" ht="16.5" customHeight="1">
      <c r="B190" s="197"/>
      <c r="C190" s="198" t="s">
        <v>316</v>
      </c>
      <c r="D190" s="198" t="s">
        <v>140</v>
      </c>
      <c r="E190" s="199" t="s">
        <v>317</v>
      </c>
      <c r="F190" s="200" t="s">
        <v>318</v>
      </c>
      <c r="G190" s="201" t="s">
        <v>231</v>
      </c>
      <c r="H190" s="202">
        <v>2</v>
      </c>
      <c r="I190" s="203"/>
      <c r="J190" s="204">
        <f>ROUND(I190*H190,2)</f>
        <v>0</v>
      </c>
      <c r="K190" s="200" t="s">
        <v>5</v>
      </c>
      <c r="L190" s="46"/>
      <c r="M190" s="205" t="s">
        <v>5</v>
      </c>
      <c r="N190" s="206" t="s">
        <v>42</v>
      </c>
      <c r="O190" s="47"/>
      <c r="P190" s="207">
        <f>O190*H190</f>
        <v>0</v>
      </c>
      <c r="Q190" s="207">
        <v>0.031809999999999998</v>
      </c>
      <c r="R190" s="207">
        <f>Q190*H190</f>
        <v>0.063619999999999996</v>
      </c>
      <c r="S190" s="207">
        <v>0</v>
      </c>
      <c r="T190" s="208">
        <f>S190*H190</f>
        <v>0</v>
      </c>
      <c r="AR190" s="24" t="s">
        <v>242</v>
      </c>
      <c r="AT190" s="24" t="s">
        <v>140</v>
      </c>
      <c r="AU190" s="24" t="s">
        <v>81</v>
      </c>
      <c r="AY190" s="24" t="s">
        <v>138</v>
      </c>
      <c r="BE190" s="209">
        <f>IF(N190="základní",J190,0)</f>
        <v>0</v>
      </c>
      <c r="BF190" s="209">
        <f>IF(N190="snížená",J190,0)</f>
        <v>0</v>
      </c>
      <c r="BG190" s="209">
        <f>IF(N190="zákl. přenesená",J190,0)</f>
        <v>0</v>
      </c>
      <c r="BH190" s="209">
        <f>IF(N190="sníž. přenesená",J190,0)</f>
        <v>0</v>
      </c>
      <c r="BI190" s="209">
        <f>IF(N190="nulová",J190,0)</f>
        <v>0</v>
      </c>
      <c r="BJ190" s="24" t="s">
        <v>79</v>
      </c>
      <c r="BK190" s="209">
        <f>ROUND(I190*H190,2)</f>
        <v>0</v>
      </c>
      <c r="BL190" s="24" t="s">
        <v>242</v>
      </c>
      <c r="BM190" s="24" t="s">
        <v>319</v>
      </c>
    </row>
    <row r="191" s="1" customFormat="1">
      <c r="B191" s="46"/>
      <c r="D191" s="210" t="s">
        <v>147</v>
      </c>
      <c r="F191" s="211" t="s">
        <v>320</v>
      </c>
      <c r="I191" s="212"/>
      <c r="L191" s="46"/>
      <c r="M191" s="213"/>
      <c r="N191" s="47"/>
      <c r="O191" s="47"/>
      <c r="P191" s="47"/>
      <c r="Q191" s="47"/>
      <c r="R191" s="47"/>
      <c r="S191" s="47"/>
      <c r="T191" s="85"/>
      <c r="AT191" s="24" t="s">
        <v>147</v>
      </c>
      <c r="AU191" s="24" t="s">
        <v>81</v>
      </c>
    </row>
    <row r="192" s="1" customFormat="1" ht="16.5" customHeight="1">
      <c r="B192" s="197"/>
      <c r="C192" s="198" t="s">
        <v>251</v>
      </c>
      <c r="D192" s="198" t="s">
        <v>140</v>
      </c>
      <c r="E192" s="199" t="s">
        <v>321</v>
      </c>
      <c r="F192" s="200" t="s">
        <v>322</v>
      </c>
      <c r="G192" s="201" t="s">
        <v>231</v>
      </c>
      <c r="H192" s="202">
        <v>2</v>
      </c>
      <c r="I192" s="203"/>
      <c r="J192" s="204">
        <f>ROUND(I192*H192,2)</f>
        <v>0</v>
      </c>
      <c r="K192" s="200" t="s">
        <v>5</v>
      </c>
      <c r="L192" s="46"/>
      <c r="M192" s="205" t="s">
        <v>5</v>
      </c>
      <c r="N192" s="206" t="s">
        <v>42</v>
      </c>
      <c r="O192" s="47"/>
      <c r="P192" s="207">
        <f>O192*H192</f>
        <v>0</v>
      </c>
      <c r="Q192" s="207">
        <v>0.036330000000000001</v>
      </c>
      <c r="R192" s="207">
        <f>Q192*H192</f>
        <v>0.072660000000000002</v>
      </c>
      <c r="S192" s="207">
        <v>0</v>
      </c>
      <c r="T192" s="208">
        <f>S192*H192</f>
        <v>0</v>
      </c>
      <c r="AR192" s="24" t="s">
        <v>242</v>
      </c>
      <c r="AT192" s="24" t="s">
        <v>140</v>
      </c>
      <c r="AU192" s="24" t="s">
        <v>81</v>
      </c>
      <c r="AY192" s="24" t="s">
        <v>138</v>
      </c>
      <c r="BE192" s="209">
        <f>IF(N192="základní",J192,0)</f>
        <v>0</v>
      </c>
      <c r="BF192" s="209">
        <f>IF(N192="snížená",J192,0)</f>
        <v>0</v>
      </c>
      <c r="BG192" s="209">
        <f>IF(N192="zákl. přenesená",J192,0)</f>
        <v>0</v>
      </c>
      <c r="BH192" s="209">
        <f>IF(N192="sníž. přenesená",J192,0)</f>
        <v>0</v>
      </c>
      <c r="BI192" s="209">
        <f>IF(N192="nulová",J192,0)</f>
        <v>0</v>
      </c>
      <c r="BJ192" s="24" t="s">
        <v>79</v>
      </c>
      <c r="BK192" s="209">
        <f>ROUND(I192*H192,2)</f>
        <v>0</v>
      </c>
      <c r="BL192" s="24" t="s">
        <v>242</v>
      </c>
      <c r="BM192" s="24" t="s">
        <v>323</v>
      </c>
    </row>
    <row r="193" s="1" customFormat="1">
      <c r="B193" s="46"/>
      <c r="D193" s="210" t="s">
        <v>147</v>
      </c>
      <c r="F193" s="211" t="s">
        <v>324</v>
      </c>
      <c r="I193" s="212"/>
      <c r="L193" s="46"/>
      <c r="M193" s="213"/>
      <c r="N193" s="47"/>
      <c r="O193" s="47"/>
      <c r="P193" s="47"/>
      <c r="Q193" s="47"/>
      <c r="R193" s="47"/>
      <c r="S193" s="47"/>
      <c r="T193" s="85"/>
      <c r="AT193" s="24" t="s">
        <v>147</v>
      </c>
      <c r="AU193" s="24" t="s">
        <v>81</v>
      </c>
    </row>
    <row r="194" s="1" customFormat="1" ht="16.5" customHeight="1">
      <c r="B194" s="197"/>
      <c r="C194" s="198" t="s">
        <v>325</v>
      </c>
      <c r="D194" s="198" t="s">
        <v>140</v>
      </c>
      <c r="E194" s="199" t="s">
        <v>326</v>
      </c>
      <c r="F194" s="200" t="s">
        <v>327</v>
      </c>
      <c r="G194" s="201" t="s">
        <v>231</v>
      </c>
      <c r="H194" s="202">
        <v>2</v>
      </c>
      <c r="I194" s="203"/>
      <c r="J194" s="204">
        <f>ROUND(I194*H194,2)</f>
        <v>0</v>
      </c>
      <c r="K194" s="200" t="s">
        <v>144</v>
      </c>
      <c r="L194" s="46"/>
      <c r="M194" s="205" t="s">
        <v>5</v>
      </c>
      <c r="N194" s="206" t="s">
        <v>42</v>
      </c>
      <c r="O194" s="47"/>
      <c r="P194" s="207">
        <f>O194*H194</f>
        <v>0</v>
      </c>
      <c r="Q194" s="207">
        <v>0.00059000000000000003</v>
      </c>
      <c r="R194" s="207">
        <f>Q194*H194</f>
        <v>0.0011800000000000001</v>
      </c>
      <c r="S194" s="207">
        <v>0</v>
      </c>
      <c r="T194" s="208">
        <f>S194*H194</f>
        <v>0</v>
      </c>
      <c r="AR194" s="24" t="s">
        <v>242</v>
      </c>
      <c r="AT194" s="24" t="s">
        <v>140</v>
      </c>
      <c r="AU194" s="24" t="s">
        <v>81</v>
      </c>
      <c r="AY194" s="24" t="s">
        <v>138</v>
      </c>
      <c r="BE194" s="209">
        <f>IF(N194="základní",J194,0)</f>
        <v>0</v>
      </c>
      <c r="BF194" s="209">
        <f>IF(N194="snížená",J194,0)</f>
        <v>0</v>
      </c>
      <c r="BG194" s="209">
        <f>IF(N194="zákl. přenesená",J194,0)</f>
        <v>0</v>
      </c>
      <c r="BH194" s="209">
        <f>IF(N194="sníž. přenesená",J194,0)</f>
        <v>0</v>
      </c>
      <c r="BI194" s="209">
        <f>IF(N194="nulová",J194,0)</f>
        <v>0</v>
      </c>
      <c r="BJ194" s="24" t="s">
        <v>79</v>
      </c>
      <c r="BK194" s="209">
        <f>ROUND(I194*H194,2)</f>
        <v>0</v>
      </c>
      <c r="BL194" s="24" t="s">
        <v>242</v>
      </c>
      <c r="BM194" s="24" t="s">
        <v>328</v>
      </c>
    </row>
    <row r="195" s="1" customFormat="1">
      <c r="B195" s="46"/>
      <c r="D195" s="210" t="s">
        <v>147</v>
      </c>
      <c r="F195" s="211" t="s">
        <v>329</v>
      </c>
      <c r="I195" s="212"/>
      <c r="L195" s="46"/>
      <c r="M195" s="213"/>
      <c r="N195" s="47"/>
      <c r="O195" s="47"/>
      <c r="P195" s="47"/>
      <c r="Q195" s="47"/>
      <c r="R195" s="47"/>
      <c r="S195" s="47"/>
      <c r="T195" s="85"/>
      <c r="AT195" s="24" t="s">
        <v>147</v>
      </c>
      <c r="AU195" s="24" t="s">
        <v>81</v>
      </c>
    </row>
    <row r="196" s="1" customFormat="1" ht="16.5" customHeight="1">
      <c r="B196" s="197"/>
      <c r="C196" s="198" t="s">
        <v>330</v>
      </c>
      <c r="D196" s="198" t="s">
        <v>140</v>
      </c>
      <c r="E196" s="199" t="s">
        <v>331</v>
      </c>
      <c r="F196" s="200" t="s">
        <v>332</v>
      </c>
      <c r="G196" s="201" t="s">
        <v>231</v>
      </c>
      <c r="H196" s="202">
        <v>6</v>
      </c>
      <c r="I196" s="203"/>
      <c r="J196" s="204">
        <f>ROUND(I196*H196,2)</f>
        <v>0</v>
      </c>
      <c r="K196" s="200" t="s">
        <v>144</v>
      </c>
      <c r="L196" s="46"/>
      <c r="M196" s="205" t="s">
        <v>5</v>
      </c>
      <c r="N196" s="206" t="s">
        <v>42</v>
      </c>
      <c r="O196" s="47"/>
      <c r="P196" s="207">
        <f>O196*H196</f>
        <v>0</v>
      </c>
      <c r="Q196" s="207">
        <v>0.00067000000000000002</v>
      </c>
      <c r="R196" s="207">
        <f>Q196*H196</f>
        <v>0.0040200000000000001</v>
      </c>
      <c r="S196" s="207">
        <v>0</v>
      </c>
      <c r="T196" s="208">
        <f>S196*H196</f>
        <v>0</v>
      </c>
      <c r="AR196" s="24" t="s">
        <v>242</v>
      </c>
      <c r="AT196" s="24" t="s">
        <v>140</v>
      </c>
      <c r="AU196" s="24" t="s">
        <v>81</v>
      </c>
      <c r="AY196" s="24" t="s">
        <v>138</v>
      </c>
      <c r="BE196" s="209">
        <f>IF(N196="základní",J196,0)</f>
        <v>0</v>
      </c>
      <c r="BF196" s="209">
        <f>IF(N196="snížená",J196,0)</f>
        <v>0</v>
      </c>
      <c r="BG196" s="209">
        <f>IF(N196="zákl. přenesená",J196,0)</f>
        <v>0</v>
      </c>
      <c r="BH196" s="209">
        <f>IF(N196="sníž. přenesená",J196,0)</f>
        <v>0</v>
      </c>
      <c r="BI196" s="209">
        <f>IF(N196="nulová",J196,0)</f>
        <v>0</v>
      </c>
      <c r="BJ196" s="24" t="s">
        <v>79</v>
      </c>
      <c r="BK196" s="209">
        <f>ROUND(I196*H196,2)</f>
        <v>0</v>
      </c>
      <c r="BL196" s="24" t="s">
        <v>242</v>
      </c>
      <c r="BM196" s="24" t="s">
        <v>333</v>
      </c>
    </row>
    <row r="197" s="1" customFormat="1">
      <c r="B197" s="46"/>
      <c r="D197" s="210" t="s">
        <v>147</v>
      </c>
      <c r="F197" s="211" t="s">
        <v>334</v>
      </c>
      <c r="I197" s="212"/>
      <c r="L197" s="46"/>
      <c r="M197" s="213"/>
      <c r="N197" s="47"/>
      <c r="O197" s="47"/>
      <c r="P197" s="47"/>
      <c r="Q197" s="47"/>
      <c r="R197" s="47"/>
      <c r="S197" s="47"/>
      <c r="T197" s="85"/>
      <c r="AT197" s="24" t="s">
        <v>147</v>
      </c>
      <c r="AU197" s="24" t="s">
        <v>81</v>
      </c>
    </row>
    <row r="198" s="1" customFormat="1" ht="16.5" customHeight="1">
      <c r="B198" s="197"/>
      <c r="C198" s="198" t="s">
        <v>335</v>
      </c>
      <c r="D198" s="198" t="s">
        <v>140</v>
      </c>
      <c r="E198" s="199" t="s">
        <v>336</v>
      </c>
      <c r="F198" s="200" t="s">
        <v>337</v>
      </c>
      <c r="G198" s="201" t="s">
        <v>231</v>
      </c>
      <c r="H198" s="202">
        <v>2</v>
      </c>
      <c r="I198" s="203"/>
      <c r="J198" s="204">
        <f>ROUND(I198*H198,2)</f>
        <v>0</v>
      </c>
      <c r="K198" s="200" t="s">
        <v>144</v>
      </c>
      <c r="L198" s="46"/>
      <c r="M198" s="205" t="s">
        <v>5</v>
      </c>
      <c r="N198" s="206" t="s">
        <v>42</v>
      </c>
      <c r="O198" s="47"/>
      <c r="P198" s="207">
        <f>O198*H198</f>
        <v>0</v>
      </c>
      <c r="Q198" s="207">
        <v>0.0013799999999999999</v>
      </c>
      <c r="R198" s="207">
        <f>Q198*H198</f>
        <v>0.0027599999999999999</v>
      </c>
      <c r="S198" s="207">
        <v>0</v>
      </c>
      <c r="T198" s="208">
        <f>S198*H198</f>
        <v>0</v>
      </c>
      <c r="AR198" s="24" t="s">
        <v>242</v>
      </c>
      <c r="AT198" s="24" t="s">
        <v>140</v>
      </c>
      <c r="AU198" s="24" t="s">
        <v>81</v>
      </c>
      <c r="AY198" s="24" t="s">
        <v>138</v>
      </c>
      <c r="BE198" s="209">
        <f>IF(N198="základní",J198,0)</f>
        <v>0</v>
      </c>
      <c r="BF198" s="209">
        <f>IF(N198="snížená",J198,0)</f>
        <v>0</v>
      </c>
      <c r="BG198" s="209">
        <f>IF(N198="zákl. přenesená",J198,0)</f>
        <v>0</v>
      </c>
      <c r="BH198" s="209">
        <f>IF(N198="sníž. přenesená",J198,0)</f>
        <v>0</v>
      </c>
      <c r="BI198" s="209">
        <f>IF(N198="nulová",J198,0)</f>
        <v>0</v>
      </c>
      <c r="BJ198" s="24" t="s">
        <v>79</v>
      </c>
      <c r="BK198" s="209">
        <f>ROUND(I198*H198,2)</f>
        <v>0</v>
      </c>
      <c r="BL198" s="24" t="s">
        <v>242</v>
      </c>
      <c r="BM198" s="24" t="s">
        <v>338</v>
      </c>
    </row>
    <row r="199" s="1" customFormat="1">
      <c r="B199" s="46"/>
      <c r="D199" s="210" t="s">
        <v>147</v>
      </c>
      <c r="F199" s="211" t="s">
        <v>339</v>
      </c>
      <c r="I199" s="212"/>
      <c r="L199" s="46"/>
      <c r="M199" s="213"/>
      <c r="N199" s="47"/>
      <c r="O199" s="47"/>
      <c r="P199" s="47"/>
      <c r="Q199" s="47"/>
      <c r="R199" s="47"/>
      <c r="S199" s="47"/>
      <c r="T199" s="85"/>
      <c r="AT199" s="24" t="s">
        <v>147</v>
      </c>
      <c r="AU199" s="24" t="s">
        <v>81</v>
      </c>
    </row>
    <row r="200" s="1" customFormat="1" ht="16.5" customHeight="1">
      <c r="B200" s="197"/>
      <c r="C200" s="198" t="s">
        <v>340</v>
      </c>
      <c r="D200" s="198" t="s">
        <v>140</v>
      </c>
      <c r="E200" s="199" t="s">
        <v>341</v>
      </c>
      <c r="F200" s="200" t="s">
        <v>342</v>
      </c>
      <c r="G200" s="201" t="s">
        <v>231</v>
      </c>
      <c r="H200" s="202">
        <v>6</v>
      </c>
      <c r="I200" s="203"/>
      <c r="J200" s="204">
        <f>ROUND(I200*H200,2)</f>
        <v>0</v>
      </c>
      <c r="K200" s="200" t="s">
        <v>144</v>
      </c>
      <c r="L200" s="46"/>
      <c r="M200" s="205" t="s">
        <v>5</v>
      </c>
      <c r="N200" s="206" t="s">
        <v>42</v>
      </c>
      <c r="O200" s="47"/>
      <c r="P200" s="207">
        <f>O200*H200</f>
        <v>0</v>
      </c>
      <c r="Q200" s="207">
        <v>0.0016999999999999999</v>
      </c>
      <c r="R200" s="207">
        <f>Q200*H200</f>
        <v>0.010199999999999999</v>
      </c>
      <c r="S200" s="207">
        <v>0</v>
      </c>
      <c r="T200" s="208">
        <f>S200*H200</f>
        <v>0</v>
      </c>
      <c r="AR200" s="24" t="s">
        <v>242</v>
      </c>
      <c r="AT200" s="24" t="s">
        <v>140</v>
      </c>
      <c r="AU200" s="24" t="s">
        <v>81</v>
      </c>
      <c r="AY200" s="24" t="s">
        <v>138</v>
      </c>
      <c r="BE200" s="209">
        <f>IF(N200="základní",J200,0)</f>
        <v>0</v>
      </c>
      <c r="BF200" s="209">
        <f>IF(N200="snížená",J200,0)</f>
        <v>0</v>
      </c>
      <c r="BG200" s="209">
        <f>IF(N200="zákl. přenesená",J200,0)</f>
        <v>0</v>
      </c>
      <c r="BH200" s="209">
        <f>IF(N200="sníž. přenesená",J200,0)</f>
        <v>0</v>
      </c>
      <c r="BI200" s="209">
        <f>IF(N200="nulová",J200,0)</f>
        <v>0</v>
      </c>
      <c r="BJ200" s="24" t="s">
        <v>79</v>
      </c>
      <c r="BK200" s="209">
        <f>ROUND(I200*H200,2)</f>
        <v>0</v>
      </c>
      <c r="BL200" s="24" t="s">
        <v>242</v>
      </c>
      <c r="BM200" s="24" t="s">
        <v>343</v>
      </c>
    </row>
    <row r="201" s="1" customFormat="1">
      <c r="B201" s="46"/>
      <c r="D201" s="210" t="s">
        <v>147</v>
      </c>
      <c r="F201" s="211" t="s">
        <v>344</v>
      </c>
      <c r="I201" s="212"/>
      <c r="L201" s="46"/>
      <c r="M201" s="213"/>
      <c r="N201" s="47"/>
      <c r="O201" s="47"/>
      <c r="P201" s="47"/>
      <c r="Q201" s="47"/>
      <c r="R201" s="47"/>
      <c r="S201" s="47"/>
      <c r="T201" s="85"/>
      <c r="AT201" s="24" t="s">
        <v>147</v>
      </c>
      <c r="AU201" s="24" t="s">
        <v>81</v>
      </c>
    </row>
    <row r="202" s="1" customFormat="1" ht="25.5" customHeight="1">
      <c r="B202" s="197"/>
      <c r="C202" s="198" t="s">
        <v>345</v>
      </c>
      <c r="D202" s="198" t="s">
        <v>140</v>
      </c>
      <c r="E202" s="199" t="s">
        <v>346</v>
      </c>
      <c r="F202" s="200" t="s">
        <v>347</v>
      </c>
      <c r="G202" s="201" t="s">
        <v>231</v>
      </c>
      <c r="H202" s="202">
        <v>1</v>
      </c>
      <c r="I202" s="203"/>
      <c r="J202" s="204">
        <f>ROUND(I202*H202,2)</f>
        <v>0</v>
      </c>
      <c r="K202" s="200" t="s">
        <v>144</v>
      </c>
      <c r="L202" s="46"/>
      <c r="M202" s="205" t="s">
        <v>5</v>
      </c>
      <c r="N202" s="206" t="s">
        <v>42</v>
      </c>
      <c r="O202" s="47"/>
      <c r="P202" s="207">
        <f>O202*H202</f>
        <v>0</v>
      </c>
      <c r="Q202" s="207">
        <v>0.01087</v>
      </c>
      <c r="R202" s="207">
        <f>Q202*H202</f>
        <v>0.01087</v>
      </c>
      <c r="S202" s="207">
        <v>0</v>
      </c>
      <c r="T202" s="208">
        <f>S202*H202</f>
        <v>0</v>
      </c>
      <c r="AR202" s="24" t="s">
        <v>242</v>
      </c>
      <c r="AT202" s="24" t="s">
        <v>140</v>
      </c>
      <c r="AU202" s="24" t="s">
        <v>81</v>
      </c>
      <c r="AY202" s="24" t="s">
        <v>138</v>
      </c>
      <c r="BE202" s="209">
        <f>IF(N202="základní",J202,0)</f>
        <v>0</v>
      </c>
      <c r="BF202" s="209">
        <f>IF(N202="snížená",J202,0)</f>
        <v>0</v>
      </c>
      <c r="BG202" s="209">
        <f>IF(N202="zákl. přenesená",J202,0)</f>
        <v>0</v>
      </c>
      <c r="BH202" s="209">
        <f>IF(N202="sníž. přenesená",J202,0)</f>
        <v>0</v>
      </c>
      <c r="BI202" s="209">
        <f>IF(N202="nulová",J202,0)</f>
        <v>0</v>
      </c>
      <c r="BJ202" s="24" t="s">
        <v>79</v>
      </c>
      <c r="BK202" s="209">
        <f>ROUND(I202*H202,2)</f>
        <v>0</v>
      </c>
      <c r="BL202" s="24" t="s">
        <v>242</v>
      </c>
      <c r="BM202" s="24" t="s">
        <v>348</v>
      </c>
    </row>
    <row r="203" s="1" customFormat="1">
      <c r="B203" s="46"/>
      <c r="D203" s="210" t="s">
        <v>147</v>
      </c>
      <c r="F203" s="211" t="s">
        <v>349</v>
      </c>
      <c r="I203" s="212"/>
      <c r="L203" s="46"/>
      <c r="M203" s="213"/>
      <c r="N203" s="47"/>
      <c r="O203" s="47"/>
      <c r="P203" s="47"/>
      <c r="Q203" s="47"/>
      <c r="R203" s="47"/>
      <c r="S203" s="47"/>
      <c r="T203" s="85"/>
      <c r="AT203" s="24" t="s">
        <v>147</v>
      </c>
      <c r="AU203" s="24" t="s">
        <v>81</v>
      </c>
    </row>
    <row r="204" s="1" customFormat="1" ht="25.5" customHeight="1">
      <c r="B204" s="197"/>
      <c r="C204" s="198" t="s">
        <v>350</v>
      </c>
      <c r="D204" s="198" t="s">
        <v>140</v>
      </c>
      <c r="E204" s="199" t="s">
        <v>351</v>
      </c>
      <c r="F204" s="200" t="s">
        <v>352</v>
      </c>
      <c r="G204" s="201" t="s">
        <v>231</v>
      </c>
      <c r="H204" s="202">
        <v>1</v>
      </c>
      <c r="I204" s="203"/>
      <c r="J204" s="204">
        <f>ROUND(I204*H204,2)</f>
        <v>0</v>
      </c>
      <c r="K204" s="200" t="s">
        <v>144</v>
      </c>
      <c r="L204" s="46"/>
      <c r="M204" s="205" t="s">
        <v>5</v>
      </c>
      <c r="N204" s="206" t="s">
        <v>42</v>
      </c>
      <c r="O204" s="47"/>
      <c r="P204" s="207">
        <f>O204*H204</f>
        <v>0</v>
      </c>
      <c r="Q204" s="207">
        <v>0.02257</v>
      </c>
      <c r="R204" s="207">
        <f>Q204*H204</f>
        <v>0.02257</v>
      </c>
      <c r="S204" s="207">
        <v>0</v>
      </c>
      <c r="T204" s="208">
        <f>S204*H204</f>
        <v>0</v>
      </c>
      <c r="AR204" s="24" t="s">
        <v>242</v>
      </c>
      <c r="AT204" s="24" t="s">
        <v>140</v>
      </c>
      <c r="AU204" s="24" t="s">
        <v>81</v>
      </c>
      <c r="AY204" s="24" t="s">
        <v>138</v>
      </c>
      <c r="BE204" s="209">
        <f>IF(N204="základní",J204,0)</f>
        <v>0</v>
      </c>
      <c r="BF204" s="209">
        <f>IF(N204="snížená",J204,0)</f>
        <v>0</v>
      </c>
      <c r="BG204" s="209">
        <f>IF(N204="zákl. přenesená",J204,0)</f>
        <v>0</v>
      </c>
      <c r="BH204" s="209">
        <f>IF(N204="sníž. přenesená",J204,0)</f>
        <v>0</v>
      </c>
      <c r="BI204" s="209">
        <f>IF(N204="nulová",J204,0)</f>
        <v>0</v>
      </c>
      <c r="BJ204" s="24" t="s">
        <v>79</v>
      </c>
      <c r="BK204" s="209">
        <f>ROUND(I204*H204,2)</f>
        <v>0</v>
      </c>
      <c r="BL204" s="24" t="s">
        <v>242</v>
      </c>
      <c r="BM204" s="24" t="s">
        <v>353</v>
      </c>
    </row>
    <row r="205" s="1" customFormat="1">
      <c r="B205" s="46"/>
      <c r="D205" s="210" t="s">
        <v>147</v>
      </c>
      <c r="F205" s="211" t="s">
        <v>354</v>
      </c>
      <c r="I205" s="212"/>
      <c r="L205" s="46"/>
      <c r="M205" s="213"/>
      <c r="N205" s="47"/>
      <c r="O205" s="47"/>
      <c r="P205" s="47"/>
      <c r="Q205" s="47"/>
      <c r="R205" s="47"/>
      <c r="S205" s="47"/>
      <c r="T205" s="85"/>
      <c r="AT205" s="24" t="s">
        <v>147</v>
      </c>
      <c r="AU205" s="24" t="s">
        <v>81</v>
      </c>
    </row>
    <row r="206" s="1" customFormat="1" ht="16.5" customHeight="1">
      <c r="B206" s="197"/>
      <c r="C206" s="198" t="s">
        <v>355</v>
      </c>
      <c r="D206" s="198" t="s">
        <v>140</v>
      </c>
      <c r="E206" s="199" t="s">
        <v>356</v>
      </c>
      <c r="F206" s="200" t="s">
        <v>357</v>
      </c>
      <c r="G206" s="201" t="s">
        <v>231</v>
      </c>
      <c r="H206" s="202">
        <v>2</v>
      </c>
      <c r="I206" s="203"/>
      <c r="J206" s="204">
        <f>ROUND(I206*H206,2)</f>
        <v>0</v>
      </c>
      <c r="K206" s="200" t="s">
        <v>144</v>
      </c>
      <c r="L206" s="46"/>
      <c r="M206" s="205" t="s">
        <v>5</v>
      </c>
      <c r="N206" s="206" t="s">
        <v>42</v>
      </c>
      <c r="O206" s="47"/>
      <c r="P206" s="207">
        <f>O206*H206</f>
        <v>0</v>
      </c>
      <c r="Q206" s="207">
        <v>0.00076000000000000004</v>
      </c>
      <c r="R206" s="207">
        <f>Q206*H206</f>
        <v>0.0015200000000000001</v>
      </c>
      <c r="S206" s="207">
        <v>0</v>
      </c>
      <c r="T206" s="208">
        <f>S206*H206</f>
        <v>0</v>
      </c>
      <c r="AR206" s="24" t="s">
        <v>242</v>
      </c>
      <c r="AT206" s="24" t="s">
        <v>140</v>
      </c>
      <c r="AU206" s="24" t="s">
        <v>81</v>
      </c>
      <c r="AY206" s="24" t="s">
        <v>138</v>
      </c>
      <c r="BE206" s="209">
        <f>IF(N206="základní",J206,0)</f>
        <v>0</v>
      </c>
      <c r="BF206" s="209">
        <f>IF(N206="snížená",J206,0)</f>
        <v>0</v>
      </c>
      <c r="BG206" s="209">
        <f>IF(N206="zákl. přenesená",J206,0)</f>
        <v>0</v>
      </c>
      <c r="BH206" s="209">
        <f>IF(N206="sníž. přenesená",J206,0)</f>
        <v>0</v>
      </c>
      <c r="BI206" s="209">
        <f>IF(N206="nulová",J206,0)</f>
        <v>0</v>
      </c>
      <c r="BJ206" s="24" t="s">
        <v>79</v>
      </c>
      <c r="BK206" s="209">
        <f>ROUND(I206*H206,2)</f>
        <v>0</v>
      </c>
      <c r="BL206" s="24" t="s">
        <v>242</v>
      </c>
      <c r="BM206" s="24" t="s">
        <v>358</v>
      </c>
    </row>
    <row r="207" s="1" customFormat="1">
      <c r="B207" s="46"/>
      <c r="D207" s="210" t="s">
        <v>147</v>
      </c>
      <c r="F207" s="211" t="s">
        <v>359</v>
      </c>
      <c r="I207" s="212"/>
      <c r="L207" s="46"/>
      <c r="M207" s="213"/>
      <c r="N207" s="47"/>
      <c r="O207" s="47"/>
      <c r="P207" s="47"/>
      <c r="Q207" s="47"/>
      <c r="R207" s="47"/>
      <c r="S207" s="47"/>
      <c r="T207" s="85"/>
      <c r="AT207" s="24" t="s">
        <v>147</v>
      </c>
      <c r="AU207" s="24" t="s">
        <v>81</v>
      </c>
    </row>
    <row r="208" s="1" customFormat="1" ht="25.5" customHeight="1">
      <c r="B208" s="197"/>
      <c r="C208" s="198" t="s">
        <v>360</v>
      </c>
      <c r="D208" s="198" t="s">
        <v>140</v>
      </c>
      <c r="E208" s="199" t="s">
        <v>361</v>
      </c>
      <c r="F208" s="200" t="s">
        <v>362</v>
      </c>
      <c r="G208" s="201" t="s">
        <v>231</v>
      </c>
      <c r="H208" s="202">
        <v>5</v>
      </c>
      <c r="I208" s="203"/>
      <c r="J208" s="204">
        <f>ROUND(I208*H208,2)</f>
        <v>0</v>
      </c>
      <c r="K208" s="200" t="s">
        <v>144</v>
      </c>
      <c r="L208" s="46"/>
      <c r="M208" s="205" t="s">
        <v>5</v>
      </c>
      <c r="N208" s="206" t="s">
        <v>42</v>
      </c>
      <c r="O208" s="47"/>
      <c r="P208" s="207">
        <f>O208*H208</f>
        <v>0</v>
      </c>
      <c r="Q208" s="207">
        <v>0.00298</v>
      </c>
      <c r="R208" s="207">
        <f>Q208*H208</f>
        <v>0.0149</v>
      </c>
      <c r="S208" s="207">
        <v>0</v>
      </c>
      <c r="T208" s="208">
        <f>S208*H208</f>
        <v>0</v>
      </c>
      <c r="AR208" s="24" t="s">
        <v>242</v>
      </c>
      <c r="AT208" s="24" t="s">
        <v>140</v>
      </c>
      <c r="AU208" s="24" t="s">
        <v>81</v>
      </c>
      <c r="AY208" s="24" t="s">
        <v>138</v>
      </c>
      <c r="BE208" s="209">
        <f>IF(N208="základní",J208,0)</f>
        <v>0</v>
      </c>
      <c r="BF208" s="209">
        <f>IF(N208="snížená",J208,0)</f>
        <v>0</v>
      </c>
      <c r="BG208" s="209">
        <f>IF(N208="zákl. přenesená",J208,0)</f>
        <v>0</v>
      </c>
      <c r="BH208" s="209">
        <f>IF(N208="sníž. přenesená",J208,0)</f>
        <v>0</v>
      </c>
      <c r="BI208" s="209">
        <f>IF(N208="nulová",J208,0)</f>
        <v>0</v>
      </c>
      <c r="BJ208" s="24" t="s">
        <v>79</v>
      </c>
      <c r="BK208" s="209">
        <f>ROUND(I208*H208,2)</f>
        <v>0</v>
      </c>
      <c r="BL208" s="24" t="s">
        <v>242</v>
      </c>
      <c r="BM208" s="24" t="s">
        <v>363</v>
      </c>
    </row>
    <row r="209" s="1" customFormat="1">
      <c r="B209" s="46"/>
      <c r="D209" s="210" t="s">
        <v>147</v>
      </c>
      <c r="F209" s="211" t="s">
        <v>364</v>
      </c>
      <c r="I209" s="212"/>
      <c r="L209" s="46"/>
      <c r="M209" s="213"/>
      <c r="N209" s="47"/>
      <c r="O209" s="47"/>
      <c r="P209" s="47"/>
      <c r="Q209" s="47"/>
      <c r="R209" s="47"/>
      <c r="S209" s="47"/>
      <c r="T209" s="85"/>
      <c r="AT209" s="24" t="s">
        <v>147</v>
      </c>
      <c r="AU209" s="24" t="s">
        <v>81</v>
      </c>
    </row>
    <row r="210" s="1" customFormat="1">
      <c r="B210" s="46"/>
      <c r="D210" s="210" t="s">
        <v>365</v>
      </c>
      <c r="F210" s="247" t="s">
        <v>366</v>
      </c>
      <c r="I210" s="212"/>
      <c r="L210" s="46"/>
      <c r="M210" s="213"/>
      <c r="N210" s="47"/>
      <c r="O210" s="47"/>
      <c r="P210" s="47"/>
      <c r="Q210" s="47"/>
      <c r="R210" s="47"/>
      <c r="S210" s="47"/>
      <c r="T210" s="85"/>
      <c r="AT210" s="24" t="s">
        <v>365</v>
      </c>
      <c r="AU210" s="24" t="s">
        <v>81</v>
      </c>
    </row>
    <row r="211" s="1" customFormat="1" ht="25.5" customHeight="1">
      <c r="B211" s="197"/>
      <c r="C211" s="198" t="s">
        <v>367</v>
      </c>
      <c r="D211" s="198" t="s">
        <v>140</v>
      </c>
      <c r="E211" s="199" t="s">
        <v>368</v>
      </c>
      <c r="F211" s="200" t="s">
        <v>369</v>
      </c>
      <c r="G211" s="201" t="s">
        <v>231</v>
      </c>
      <c r="H211" s="202">
        <v>3</v>
      </c>
      <c r="I211" s="203"/>
      <c r="J211" s="204">
        <f>ROUND(I211*H211,2)</f>
        <v>0</v>
      </c>
      <c r="K211" s="200" t="s">
        <v>144</v>
      </c>
      <c r="L211" s="46"/>
      <c r="M211" s="205" t="s">
        <v>5</v>
      </c>
      <c r="N211" s="206" t="s">
        <v>42</v>
      </c>
      <c r="O211" s="47"/>
      <c r="P211" s="207">
        <f>O211*H211</f>
        <v>0</v>
      </c>
      <c r="Q211" s="207">
        <v>0.0060800000000000003</v>
      </c>
      <c r="R211" s="207">
        <f>Q211*H211</f>
        <v>0.018239999999999999</v>
      </c>
      <c r="S211" s="207">
        <v>0</v>
      </c>
      <c r="T211" s="208">
        <f>S211*H211</f>
        <v>0</v>
      </c>
      <c r="AR211" s="24" t="s">
        <v>242</v>
      </c>
      <c r="AT211" s="24" t="s">
        <v>140</v>
      </c>
      <c r="AU211" s="24" t="s">
        <v>81</v>
      </c>
      <c r="AY211" s="24" t="s">
        <v>138</v>
      </c>
      <c r="BE211" s="209">
        <f>IF(N211="základní",J211,0)</f>
        <v>0</v>
      </c>
      <c r="BF211" s="209">
        <f>IF(N211="snížená",J211,0)</f>
        <v>0</v>
      </c>
      <c r="BG211" s="209">
        <f>IF(N211="zákl. přenesená",J211,0)</f>
        <v>0</v>
      </c>
      <c r="BH211" s="209">
        <f>IF(N211="sníž. přenesená",J211,0)</f>
        <v>0</v>
      </c>
      <c r="BI211" s="209">
        <f>IF(N211="nulová",J211,0)</f>
        <v>0</v>
      </c>
      <c r="BJ211" s="24" t="s">
        <v>79</v>
      </c>
      <c r="BK211" s="209">
        <f>ROUND(I211*H211,2)</f>
        <v>0</v>
      </c>
      <c r="BL211" s="24" t="s">
        <v>242</v>
      </c>
      <c r="BM211" s="24" t="s">
        <v>370</v>
      </c>
    </row>
    <row r="212" s="1" customFormat="1">
      <c r="B212" s="46"/>
      <c r="D212" s="210" t="s">
        <v>147</v>
      </c>
      <c r="F212" s="211" t="s">
        <v>371</v>
      </c>
      <c r="I212" s="212"/>
      <c r="L212" s="46"/>
      <c r="M212" s="213"/>
      <c r="N212" s="47"/>
      <c r="O212" s="47"/>
      <c r="P212" s="47"/>
      <c r="Q212" s="47"/>
      <c r="R212" s="47"/>
      <c r="S212" s="47"/>
      <c r="T212" s="85"/>
      <c r="AT212" s="24" t="s">
        <v>147</v>
      </c>
      <c r="AU212" s="24" t="s">
        <v>81</v>
      </c>
    </row>
    <row r="213" s="1" customFormat="1">
      <c r="B213" s="46"/>
      <c r="D213" s="210" t="s">
        <v>365</v>
      </c>
      <c r="F213" s="247" t="s">
        <v>372</v>
      </c>
      <c r="I213" s="212"/>
      <c r="L213" s="46"/>
      <c r="M213" s="213"/>
      <c r="N213" s="47"/>
      <c r="O213" s="47"/>
      <c r="P213" s="47"/>
      <c r="Q213" s="47"/>
      <c r="R213" s="47"/>
      <c r="S213" s="47"/>
      <c r="T213" s="85"/>
      <c r="AT213" s="24" t="s">
        <v>365</v>
      </c>
      <c r="AU213" s="24" t="s">
        <v>81</v>
      </c>
    </row>
    <row r="214" s="1" customFormat="1" ht="25.5" customHeight="1">
      <c r="B214" s="197"/>
      <c r="C214" s="198" t="s">
        <v>373</v>
      </c>
      <c r="D214" s="198" t="s">
        <v>140</v>
      </c>
      <c r="E214" s="199" t="s">
        <v>374</v>
      </c>
      <c r="F214" s="200" t="s">
        <v>375</v>
      </c>
      <c r="G214" s="201" t="s">
        <v>231</v>
      </c>
      <c r="H214" s="202">
        <v>2</v>
      </c>
      <c r="I214" s="203"/>
      <c r="J214" s="204">
        <f>ROUND(I214*H214,2)</f>
        <v>0</v>
      </c>
      <c r="K214" s="200" t="s">
        <v>144</v>
      </c>
      <c r="L214" s="46"/>
      <c r="M214" s="205" t="s">
        <v>5</v>
      </c>
      <c r="N214" s="206" t="s">
        <v>42</v>
      </c>
      <c r="O214" s="47"/>
      <c r="P214" s="207">
        <f>O214*H214</f>
        <v>0</v>
      </c>
      <c r="Q214" s="207">
        <v>0.0060800000000000003</v>
      </c>
      <c r="R214" s="207">
        <f>Q214*H214</f>
        <v>0.012160000000000001</v>
      </c>
      <c r="S214" s="207">
        <v>0</v>
      </c>
      <c r="T214" s="208">
        <f>S214*H214</f>
        <v>0</v>
      </c>
      <c r="AR214" s="24" t="s">
        <v>242</v>
      </c>
      <c r="AT214" s="24" t="s">
        <v>140</v>
      </c>
      <c r="AU214" s="24" t="s">
        <v>81</v>
      </c>
      <c r="AY214" s="24" t="s">
        <v>138</v>
      </c>
      <c r="BE214" s="209">
        <f>IF(N214="základní",J214,0)</f>
        <v>0</v>
      </c>
      <c r="BF214" s="209">
        <f>IF(N214="snížená",J214,0)</f>
        <v>0</v>
      </c>
      <c r="BG214" s="209">
        <f>IF(N214="zákl. přenesená",J214,0)</f>
        <v>0</v>
      </c>
      <c r="BH214" s="209">
        <f>IF(N214="sníž. přenesená",J214,0)</f>
        <v>0</v>
      </c>
      <c r="BI214" s="209">
        <f>IF(N214="nulová",J214,0)</f>
        <v>0</v>
      </c>
      <c r="BJ214" s="24" t="s">
        <v>79</v>
      </c>
      <c r="BK214" s="209">
        <f>ROUND(I214*H214,2)</f>
        <v>0</v>
      </c>
      <c r="BL214" s="24" t="s">
        <v>242</v>
      </c>
      <c r="BM214" s="24" t="s">
        <v>376</v>
      </c>
    </row>
    <row r="215" s="1" customFormat="1">
      <c r="B215" s="46"/>
      <c r="D215" s="210" t="s">
        <v>147</v>
      </c>
      <c r="F215" s="211" t="s">
        <v>377</v>
      </c>
      <c r="I215" s="212"/>
      <c r="L215" s="46"/>
      <c r="M215" s="213"/>
      <c r="N215" s="47"/>
      <c r="O215" s="47"/>
      <c r="P215" s="47"/>
      <c r="Q215" s="47"/>
      <c r="R215" s="47"/>
      <c r="S215" s="47"/>
      <c r="T215" s="85"/>
      <c r="AT215" s="24" t="s">
        <v>147</v>
      </c>
      <c r="AU215" s="24" t="s">
        <v>81</v>
      </c>
    </row>
    <row r="216" s="1" customFormat="1">
      <c r="B216" s="46"/>
      <c r="D216" s="210" t="s">
        <v>365</v>
      </c>
      <c r="F216" s="247" t="s">
        <v>378</v>
      </c>
      <c r="I216" s="212"/>
      <c r="L216" s="46"/>
      <c r="M216" s="213"/>
      <c r="N216" s="47"/>
      <c r="O216" s="47"/>
      <c r="P216" s="47"/>
      <c r="Q216" s="47"/>
      <c r="R216" s="47"/>
      <c r="S216" s="47"/>
      <c r="T216" s="85"/>
      <c r="AT216" s="24" t="s">
        <v>365</v>
      </c>
      <c r="AU216" s="24" t="s">
        <v>81</v>
      </c>
    </row>
    <row r="217" s="1" customFormat="1" ht="25.5" customHeight="1">
      <c r="B217" s="197"/>
      <c r="C217" s="198" t="s">
        <v>379</v>
      </c>
      <c r="D217" s="198" t="s">
        <v>140</v>
      </c>
      <c r="E217" s="199" t="s">
        <v>380</v>
      </c>
      <c r="F217" s="200" t="s">
        <v>381</v>
      </c>
      <c r="G217" s="201" t="s">
        <v>231</v>
      </c>
      <c r="H217" s="202">
        <v>2</v>
      </c>
      <c r="I217" s="203"/>
      <c r="J217" s="204">
        <f>ROUND(I217*H217,2)</f>
        <v>0</v>
      </c>
      <c r="K217" s="200" t="s">
        <v>5</v>
      </c>
      <c r="L217" s="46"/>
      <c r="M217" s="205" t="s">
        <v>5</v>
      </c>
      <c r="N217" s="206" t="s">
        <v>42</v>
      </c>
      <c r="O217" s="47"/>
      <c r="P217" s="207">
        <f>O217*H217</f>
        <v>0</v>
      </c>
      <c r="Q217" s="207">
        <v>0.2339</v>
      </c>
      <c r="R217" s="207">
        <f>Q217*H217</f>
        <v>0.46779999999999999</v>
      </c>
      <c r="S217" s="207">
        <v>0</v>
      </c>
      <c r="T217" s="208">
        <f>S217*H217</f>
        <v>0</v>
      </c>
      <c r="AR217" s="24" t="s">
        <v>242</v>
      </c>
      <c r="AT217" s="24" t="s">
        <v>140</v>
      </c>
      <c r="AU217" s="24" t="s">
        <v>81</v>
      </c>
      <c r="AY217" s="24" t="s">
        <v>138</v>
      </c>
      <c r="BE217" s="209">
        <f>IF(N217="základní",J217,0)</f>
        <v>0</v>
      </c>
      <c r="BF217" s="209">
        <f>IF(N217="snížená",J217,0)</f>
        <v>0</v>
      </c>
      <c r="BG217" s="209">
        <f>IF(N217="zákl. přenesená",J217,0)</f>
        <v>0</v>
      </c>
      <c r="BH217" s="209">
        <f>IF(N217="sníž. přenesená",J217,0)</f>
        <v>0</v>
      </c>
      <c r="BI217" s="209">
        <f>IF(N217="nulová",J217,0)</f>
        <v>0</v>
      </c>
      <c r="BJ217" s="24" t="s">
        <v>79</v>
      </c>
      <c r="BK217" s="209">
        <f>ROUND(I217*H217,2)</f>
        <v>0</v>
      </c>
      <c r="BL217" s="24" t="s">
        <v>242</v>
      </c>
      <c r="BM217" s="24" t="s">
        <v>382</v>
      </c>
    </row>
    <row r="218" s="1" customFormat="1">
      <c r="B218" s="46"/>
      <c r="D218" s="210" t="s">
        <v>147</v>
      </c>
      <c r="F218" s="211" t="s">
        <v>383</v>
      </c>
      <c r="I218" s="212"/>
      <c r="L218" s="46"/>
      <c r="M218" s="213"/>
      <c r="N218" s="47"/>
      <c r="O218" s="47"/>
      <c r="P218" s="47"/>
      <c r="Q218" s="47"/>
      <c r="R218" s="47"/>
      <c r="S218" s="47"/>
      <c r="T218" s="85"/>
      <c r="AT218" s="24" t="s">
        <v>147</v>
      </c>
      <c r="AU218" s="24" t="s">
        <v>81</v>
      </c>
    </row>
    <row r="219" s="1" customFormat="1" ht="16.5" customHeight="1">
      <c r="B219" s="197"/>
      <c r="C219" s="198" t="s">
        <v>384</v>
      </c>
      <c r="D219" s="198" t="s">
        <v>140</v>
      </c>
      <c r="E219" s="199" t="s">
        <v>385</v>
      </c>
      <c r="F219" s="200" t="s">
        <v>386</v>
      </c>
      <c r="G219" s="201" t="s">
        <v>231</v>
      </c>
      <c r="H219" s="202">
        <v>4</v>
      </c>
      <c r="I219" s="203"/>
      <c r="J219" s="204">
        <f>ROUND(I219*H219,2)</f>
        <v>0</v>
      </c>
      <c r="K219" s="200" t="s">
        <v>5</v>
      </c>
      <c r="L219" s="46"/>
      <c r="M219" s="205" t="s">
        <v>5</v>
      </c>
      <c r="N219" s="206" t="s">
        <v>42</v>
      </c>
      <c r="O219" s="47"/>
      <c r="P219" s="207">
        <f>O219*H219</f>
        <v>0</v>
      </c>
      <c r="Q219" s="207">
        <v>0.2339</v>
      </c>
      <c r="R219" s="207">
        <f>Q219*H219</f>
        <v>0.93559999999999999</v>
      </c>
      <c r="S219" s="207">
        <v>0</v>
      </c>
      <c r="T219" s="208">
        <f>S219*H219</f>
        <v>0</v>
      </c>
      <c r="AR219" s="24" t="s">
        <v>242</v>
      </c>
      <c r="AT219" s="24" t="s">
        <v>140</v>
      </c>
      <c r="AU219" s="24" t="s">
        <v>81</v>
      </c>
      <c r="AY219" s="24" t="s">
        <v>138</v>
      </c>
      <c r="BE219" s="209">
        <f>IF(N219="základní",J219,0)</f>
        <v>0</v>
      </c>
      <c r="BF219" s="209">
        <f>IF(N219="snížená",J219,0)</f>
        <v>0</v>
      </c>
      <c r="BG219" s="209">
        <f>IF(N219="zákl. přenesená",J219,0)</f>
        <v>0</v>
      </c>
      <c r="BH219" s="209">
        <f>IF(N219="sníž. přenesená",J219,0)</f>
        <v>0</v>
      </c>
      <c r="BI219" s="209">
        <f>IF(N219="nulová",J219,0)</f>
        <v>0</v>
      </c>
      <c r="BJ219" s="24" t="s">
        <v>79</v>
      </c>
      <c r="BK219" s="209">
        <f>ROUND(I219*H219,2)</f>
        <v>0</v>
      </c>
      <c r="BL219" s="24" t="s">
        <v>242</v>
      </c>
      <c r="BM219" s="24" t="s">
        <v>387</v>
      </c>
    </row>
    <row r="220" s="1" customFormat="1">
      <c r="B220" s="46"/>
      <c r="D220" s="210" t="s">
        <v>147</v>
      </c>
      <c r="F220" s="211" t="s">
        <v>386</v>
      </c>
      <c r="I220" s="212"/>
      <c r="L220" s="46"/>
      <c r="M220" s="213"/>
      <c r="N220" s="47"/>
      <c r="O220" s="47"/>
      <c r="P220" s="47"/>
      <c r="Q220" s="47"/>
      <c r="R220" s="47"/>
      <c r="S220" s="47"/>
      <c r="T220" s="85"/>
      <c r="AT220" s="24" t="s">
        <v>147</v>
      </c>
      <c r="AU220" s="24" t="s">
        <v>81</v>
      </c>
    </row>
    <row r="221" s="1" customFormat="1" ht="16.5" customHeight="1">
      <c r="B221" s="197"/>
      <c r="C221" s="198" t="s">
        <v>388</v>
      </c>
      <c r="D221" s="198" t="s">
        <v>140</v>
      </c>
      <c r="E221" s="199" t="s">
        <v>389</v>
      </c>
      <c r="F221" s="200" t="s">
        <v>390</v>
      </c>
      <c r="G221" s="201" t="s">
        <v>231</v>
      </c>
      <c r="H221" s="202">
        <v>1</v>
      </c>
      <c r="I221" s="203"/>
      <c r="J221" s="204">
        <f>ROUND(I221*H221,2)</f>
        <v>0</v>
      </c>
      <c r="K221" s="200" t="s">
        <v>5</v>
      </c>
      <c r="L221" s="46"/>
      <c r="M221" s="205" t="s">
        <v>5</v>
      </c>
      <c r="N221" s="206" t="s">
        <v>42</v>
      </c>
      <c r="O221" s="47"/>
      <c r="P221" s="207">
        <f>O221*H221</f>
        <v>0</v>
      </c>
      <c r="Q221" s="207">
        <v>0.2339</v>
      </c>
      <c r="R221" s="207">
        <f>Q221*H221</f>
        <v>0.2339</v>
      </c>
      <c r="S221" s="207">
        <v>0</v>
      </c>
      <c r="T221" s="208">
        <f>S221*H221</f>
        <v>0</v>
      </c>
      <c r="AR221" s="24" t="s">
        <v>242</v>
      </c>
      <c r="AT221" s="24" t="s">
        <v>140</v>
      </c>
      <c r="AU221" s="24" t="s">
        <v>81</v>
      </c>
      <c r="AY221" s="24" t="s">
        <v>138</v>
      </c>
      <c r="BE221" s="209">
        <f>IF(N221="základní",J221,0)</f>
        <v>0</v>
      </c>
      <c r="BF221" s="209">
        <f>IF(N221="snížená",J221,0)</f>
        <v>0</v>
      </c>
      <c r="BG221" s="209">
        <f>IF(N221="zákl. přenesená",J221,0)</f>
        <v>0</v>
      </c>
      <c r="BH221" s="209">
        <f>IF(N221="sníž. přenesená",J221,0)</f>
        <v>0</v>
      </c>
      <c r="BI221" s="209">
        <f>IF(N221="nulová",J221,0)</f>
        <v>0</v>
      </c>
      <c r="BJ221" s="24" t="s">
        <v>79</v>
      </c>
      <c r="BK221" s="209">
        <f>ROUND(I221*H221,2)</f>
        <v>0</v>
      </c>
      <c r="BL221" s="24" t="s">
        <v>242</v>
      </c>
      <c r="BM221" s="24" t="s">
        <v>391</v>
      </c>
    </row>
    <row r="222" s="1" customFormat="1">
      <c r="B222" s="46"/>
      <c r="D222" s="210" t="s">
        <v>147</v>
      </c>
      <c r="F222" s="211" t="s">
        <v>390</v>
      </c>
      <c r="I222" s="212"/>
      <c r="L222" s="46"/>
      <c r="M222" s="213"/>
      <c r="N222" s="47"/>
      <c r="O222" s="47"/>
      <c r="P222" s="47"/>
      <c r="Q222" s="47"/>
      <c r="R222" s="47"/>
      <c r="S222" s="47"/>
      <c r="T222" s="85"/>
      <c r="AT222" s="24" t="s">
        <v>147</v>
      </c>
      <c r="AU222" s="24" t="s">
        <v>81</v>
      </c>
    </row>
    <row r="223" s="1" customFormat="1" ht="25.5" customHeight="1">
      <c r="B223" s="197"/>
      <c r="C223" s="198" t="s">
        <v>392</v>
      </c>
      <c r="D223" s="198" t="s">
        <v>140</v>
      </c>
      <c r="E223" s="199" t="s">
        <v>393</v>
      </c>
      <c r="F223" s="200" t="s">
        <v>394</v>
      </c>
      <c r="G223" s="201" t="s">
        <v>231</v>
      </c>
      <c r="H223" s="202">
        <v>2</v>
      </c>
      <c r="I223" s="203"/>
      <c r="J223" s="204">
        <f>ROUND(I223*H223,2)</f>
        <v>0</v>
      </c>
      <c r="K223" s="200" t="s">
        <v>5</v>
      </c>
      <c r="L223" s="46"/>
      <c r="M223" s="205" t="s">
        <v>5</v>
      </c>
      <c r="N223" s="206" t="s">
        <v>42</v>
      </c>
      <c r="O223" s="47"/>
      <c r="P223" s="207">
        <f>O223*H223</f>
        <v>0</v>
      </c>
      <c r="Q223" s="207">
        <v>0.2339</v>
      </c>
      <c r="R223" s="207">
        <f>Q223*H223</f>
        <v>0.46779999999999999</v>
      </c>
      <c r="S223" s="207">
        <v>0</v>
      </c>
      <c r="T223" s="208">
        <f>S223*H223</f>
        <v>0</v>
      </c>
      <c r="AR223" s="24" t="s">
        <v>242</v>
      </c>
      <c r="AT223" s="24" t="s">
        <v>140</v>
      </c>
      <c r="AU223" s="24" t="s">
        <v>81</v>
      </c>
      <c r="AY223" s="24" t="s">
        <v>138</v>
      </c>
      <c r="BE223" s="209">
        <f>IF(N223="základní",J223,0)</f>
        <v>0</v>
      </c>
      <c r="BF223" s="209">
        <f>IF(N223="snížená",J223,0)</f>
        <v>0</v>
      </c>
      <c r="BG223" s="209">
        <f>IF(N223="zákl. přenesená",J223,0)</f>
        <v>0</v>
      </c>
      <c r="BH223" s="209">
        <f>IF(N223="sníž. přenesená",J223,0)</f>
        <v>0</v>
      </c>
      <c r="BI223" s="209">
        <f>IF(N223="nulová",J223,0)</f>
        <v>0</v>
      </c>
      <c r="BJ223" s="24" t="s">
        <v>79</v>
      </c>
      <c r="BK223" s="209">
        <f>ROUND(I223*H223,2)</f>
        <v>0</v>
      </c>
      <c r="BL223" s="24" t="s">
        <v>242</v>
      </c>
      <c r="BM223" s="24" t="s">
        <v>395</v>
      </c>
    </row>
    <row r="224" s="1" customFormat="1">
      <c r="B224" s="46"/>
      <c r="D224" s="210" t="s">
        <v>147</v>
      </c>
      <c r="F224" s="211" t="s">
        <v>394</v>
      </c>
      <c r="I224" s="212"/>
      <c r="L224" s="46"/>
      <c r="M224" s="213"/>
      <c r="N224" s="47"/>
      <c r="O224" s="47"/>
      <c r="P224" s="47"/>
      <c r="Q224" s="47"/>
      <c r="R224" s="47"/>
      <c r="S224" s="47"/>
      <c r="T224" s="85"/>
      <c r="AT224" s="24" t="s">
        <v>147</v>
      </c>
      <c r="AU224" s="24" t="s">
        <v>81</v>
      </c>
    </row>
    <row r="225" s="1" customFormat="1" ht="16.5" customHeight="1">
      <c r="B225" s="197"/>
      <c r="C225" s="198" t="s">
        <v>396</v>
      </c>
      <c r="D225" s="198" t="s">
        <v>140</v>
      </c>
      <c r="E225" s="199" t="s">
        <v>397</v>
      </c>
      <c r="F225" s="200" t="s">
        <v>398</v>
      </c>
      <c r="G225" s="201" t="s">
        <v>231</v>
      </c>
      <c r="H225" s="202">
        <v>1</v>
      </c>
      <c r="I225" s="203"/>
      <c r="J225" s="204">
        <f>ROUND(I225*H225,2)</f>
        <v>0</v>
      </c>
      <c r="K225" s="200" t="s">
        <v>144</v>
      </c>
      <c r="L225" s="46"/>
      <c r="M225" s="205" t="s">
        <v>5</v>
      </c>
      <c r="N225" s="206" t="s">
        <v>42</v>
      </c>
      <c r="O225" s="47"/>
      <c r="P225" s="207">
        <f>O225*H225</f>
        <v>0</v>
      </c>
      <c r="Q225" s="207">
        <v>0.14471000000000001</v>
      </c>
      <c r="R225" s="207">
        <f>Q225*H225</f>
        <v>0.14471000000000001</v>
      </c>
      <c r="S225" s="207">
        <v>0</v>
      </c>
      <c r="T225" s="208">
        <f>S225*H225</f>
        <v>0</v>
      </c>
      <c r="AR225" s="24" t="s">
        <v>242</v>
      </c>
      <c r="AT225" s="24" t="s">
        <v>140</v>
      </c>
      <c r="AU225" s="24" t="s">
        <v>81</v>
      </c>
      <c r="AY225" s="24" t="s">
        <v>138</v>
      </c>
      <c r="BE225" s="209">
        <f>IF(N225="základní",J225,0)</f>
        <v>0</v>
      </c>
      <c r="BF225" s="209">
        <f>IF(N225="snížená",J225,0)</f>
        <v>0</v>
      </c>
      <c r="BG225" s="209">
        <f>IF(N225="zákl. přenesená",J225,0)</f>
        <v>0</v>
      </c>
      <c r="BH225" s="209">
        <f>IF(N225="sníž. přenesená",J225,0)</f>
        <v>0</v>
      </c>
      <c r="BI225" s="209">
        <f>IF(N225="nulová",J225,0)</f>
        <v>0</v>
      </c>
      <c r="BJ225" s="24" t="s">
        <v>79</v>
      </c>
      <c r="BK225" s="209">
        <f>ROUND(I225*H225,2)</f>
        <v>0</v>
      </c>
      <c r="BL225" s="24" t="s">
        <v>242</v>
      </c>
      <c r="BM225" s="24" t="s">
        <v>399</v>
      </c>
    </row>
    <row r="226" s="1" customFormat="1">
      <c r="B226" s="46"/>
      <c r="D226" s="210" t="s">
        <v>147</v>
      </c>
      <c r="F226" s="211" t="s">
        <v>400</v>
      </c>
      <c r="I226" s="212"/>
      <c r="L226" s="46"/>
      <c r="M226" s="213"/>
      <c r="N226" s="47"/>
      <c r="O226" s="47"/>
      <c r="P226" s="47"/>
      <c r="Q226" s="47"/>
      <c r="R226" s="47"/>
      <c r="S226" s="47"/>
      <c r="T226" s="85"/>
      <c r="AT226" s="24" t="s">
        <v>147</v>
      </c>
      <c r="AU226" s="24" t="s">
        <v>81</v>
      </c>
    </row>
    <row r="227" s="1" customFormat="1" ht="16.5" customHeight="1">
      <c r="B227" s="197"/>
      <c r="C227" s="198" t="s">
        <v>401</v>
      </c>
      <c r="D227" s="198" t="s">
        <v>140</v>
      </c>
      <c r="E227" s="199" t="s">
        <v>402</v>
      </c>
      <c r="F227" s="200" t="s">
        <v>403</v>
      </c>
      <c r="G227" s="201" t="s">
        <v>231</v>
      </c>
      <c r="H227" s="202">
        <v>1</v>
      </c>
      <c r="I227" s="203"/>
      <c r="J227" s="204">
        <f>ROUND(I227*H227,2)</f>
        <v>0</v>
      </c>
      <c r="K227" s="200" t="s">
        <v>5</v>
      </c>
      <c r="L227" s="46"/>
      <c r="M227" s="205" t="s">
        <v>5</v>
      </c>
      <c r="N227" s="206" t="s">
        <v>42</v>
      </c>
      <c r="O227" s="47"/>
      <c r="P227" s="207">
        <f>O227*H227</f>
        <v>0</v>
      </c>
      <c r="Q227" s="207">
        <v>0.16471</v>
      </c>
      <c r="R227" s="207">
        <f>Q227*H227</f>
        <v>0.16471</v>
      </c>
      <c r="S227" s="207">
        <v>0</v>
      </c>
      <c r="T227" s="208">
        <f>S227*H227</f>
        <v>0</v>
      </c>
      <c r="AR227" s="24" t="s">
        <v>242</v>
      </c>
      <c r="AT227" s="24" t="s">
        <v>140</v>
      </c>
      <c r="AU227" s="24" t="s">
        <v>81</v>
      </c>
      <c r="AY227" s="24" t="s">
        <v>138</v>
      </c>
      <c r="BE227" s="209">
        <f>IF(N227="základní",J227,0)</f>
        <v>0</v>
      </c>
      <c r="BF227" s="209">
        <f>IF(N227="snížená",J227,0)</f>
        <v>0</v>
      </c>
      <c r="BG227" s="209">
        <f>IF(N227="zákl. přenesená",J227,0)</f>
        <v>0</v>
      </c>
      <c r="BH227" s="209">
        <f>IF(N227="sníž. přenesená",J227,0)</f>
        <v>0</v>
      </c>
      <c r="BI227" s="209">
        <f>IF(N227="nulová",J227,0)</f>
        <v>0</v>
      </c>
      <c r="BJ227" s="24" t="s">
        <v>79</v>
      </c>
      <c r="BK227" s="209">
        <f>ROUND(I227*H227,2)</f>
        <v>0</v>
      </c>
      <c r="BL227" s="24" t="s">
        <v>242</v>
      </c>
      <c r="BM227" s="24" t="s">
        <v>404</v>
      </c>
    </row>
    <row r="228" s="1" customFormat="1">
      <c r="B228" s="46"/>
      <c r="D228" s="210" t="s">
        <v>147</v>
      </c>
      <c r="F228" s="211" t="s">
        <v>405</v>
      </c>
      <c r="I228" s="212"/>
      <c r="L228" s="46"/>
      <c r="M228" s="213"/>
      <c r="N228" s="47"/>
      <c r="O228" s="47"/>
      <c r="P228" s="47"/>
      <c r="Q228" s="47"/>
      <c r="R228" s="47"/>
      <c r="S228" s="47"/>
      <c r="T228" s="85"/>
      <c r="AT228" s="24" t="s">
        <v>147</v>
      </c>
      <c r="AU228" s="24" t="s">
        <v>81</v>
      </c>
    </row>
    <row r="229" s="1" customFormat="1" ht="16.5" customHeight="1">
      <c r="B229" s="197"/>
      <c r="C229" s="198" t="s">
        <v>406</v>
      </c>
      <c r="D229" s="198" t="s">
        <v>140</v>
      </c>
      <c r="E229" s="199" t="s">
        <v>407</v>
      </c>
      <c r="F229" s="200" t="s">
        <v>408</v>
      </c>
      <c r="G229" s="201" t="s">
        <v>231</v>
      </c>
      <c r="H229" s="202">
        <v>1</v>
      </c>
      <c r="I229" s="203"/>
      <c r="J229" s="204">
        <f>ROUND(I229*H229,2)</f>
        <v>0</v>
      </c>
      <c r="K229" s="200" t="s">
        <v>5</v>
      </c>
      <c r="L229" s="46"/>
      <c r="M229" s="205" t="s">
        <v>5</v>
      </c>
      <c r="N229" s="206" t="s">
        <v>42</v>
      </c>
      <c r="O229" s="47"/>
      <c r="P229" s="207">
        <f>O229*H229</f>
        <v>0</v>
      </c>
      <c r="Q229" s="207">
        <v>0.16471</v>
      </c>
      <c r="R229" s="207">
        <f>Q229*H229</f>
        <v>0.16471</v>
      </c>
      <c r="S229" s="207">
        <v>0</v>
      </c>
      <c r="T229" s="208">
        <f>S229*H229</f>
        <v>0</v>
      </c>
      <c r="AR229" s="24" t="s">
        <v>242</v>
      </c>
      <c r="AT229" s="24" t="s">
        <v>140</v>
      </c>
      <c r="AU229" s="24" t="s">
        <v>81</v>
      </c>
      <c r="AY229" s="24" t="s">
        <v>138</v>
      </c>
      <c r="BE229" s="209">
        <f>IF(N229="základní",J229,0)</f>
        <v>0</v>
      </c>
      <c r="BF229" s="209">
        <f>IF(N229="snížená",J229,0)</f>
        <v>0</v>
      </c>
      <c r="BG229" s="209">
        <f>IF(N229="zákl. přenesená",J229,0)</f>
        <v>0</v>
      </c>
      <c r="BH229" s="209">
        <f>IF(N229="sníž. přenesená",J229,0)</f>
        <v>0</v>
      </c>
      <c r="BI229" s="209">
        <f>IF(N229="nulová",J229,0)</f>
        <v>0</v>
      </c>
      <c r="BJ229" s="24" t="s">
        <v>79</v>
      </c>
      <c r="BK229" s="209">
        <f>ROUND(I229*H229,2)</f>
        <v>0</v>
      </c>
      <c r="BL229" s="24" t="s">
        <v>242</v>
      </c>
      <c r="BM229" s="24" t="s">
        <v>409</v>
      </c>
    </row>
    <row r="230" s="1" customFormat="1">
      <c r="B230" s="46"/>
      <c r="D230" s="210" t="s">
        <v>147</v>
      </c>
      <c r="F230" s="211" t="s">
        <v>410</v>
      </c>
      <c r="I230" s="212"/>
      <c r="L230" s="46"/>
      <c r="M230" s="213"/>
      <c r="N230" s="47"/>
      <c r="O230" s="47"/>
      <c r="P230" s="47"/>
      <c r="Q230" s="47"/>
      <c r="R230" s="47"/>
      <c r="S230" s="47"/>
      <c r="T230" s="85"/>
      <c r="AT230" s="24" t="s">
        <v>147</v>
      </c>
      <c r="AU230" s="24" t="s">
        <v>81</v>
      </c>
    </row>
    <row r="231" s="1" customFormat="1" ht="16.5" customHeight="1">
      <c r="B231" s="197"/>
      <c r="C231" s="198" t="s">
        <v>411</v>
      </c>
      <c r="D231" s="198" t="s">
        <v>140</v>
      </c>
      <c r="E231" s="199" t="s">
        <v>412</v>
      </c>
      <c r="F231" s="200" t="s">
        <v>413</v>
      </c>
      <c r="G231" s="201" t="s">
        <v>231</v>
      </c>
      <c r="H231" s="202">
        <v>2</v>
      </c>
      <c r="I231" s="203"/>
      <c r="J231" s="204">
        <f>ROUND(I231*H231,2)</f>
        <v>0</v>
      </c>
      <c r="K231" s="200" t="s">
        <v>5</v>
      </c>
      <c r="L231" s="46"/>
      <c r="M231" s="205" t="s">
        <v>5</v>
      </c>
      <c r="N231" s="206" t="s">
        <v>42</v>
      </c>
      <c r="O231" s="47"/>
      <c r="P231" s="207">
        <f>O231*H231</f>
        <v>0</v>
      </c>
      <c r="Q231" s="207">
        <v>0.16471</v>
      </c>
      <c r="R231" s="207">
        <f>Q231*H231</f>
        <v>0.32941999999999999</v>
      </c>
      <c r="S231" s="207">
        <v>0</v>
      </c>
      <c r="T231" s="208">
        <f>S231*H231</f>
        <v>0</v>
      </c>
      <c r="AR231" s="24" t="s">
        <v>242</v>
      </c>
      <c r="AT231" s="24" t="s">
        <v>140</v>
      </c>
      <c r="AU231" s="24" t="s">
        <v>81</v>
      </c>
      <c r="AY231" s="24" t="s">
        <v>138</v>
      </c>
      <c r="BE231" s="209">
        <f>IF(N231="základní",J231,0)</f>
        <v>0</v>
      </c>
      <c r="BF231" s="209">
        <f>IF(N231="snížená",J231,0)</f>
        <v>0</v>
      </c>
      <c r="BG231" s="209">
        <f>IF(N231="zákl. přenesená",J231,0)</f>
        <v>0</v>
      </c>
      <c r="BH231" s="209">
        <f>IF(N231="sníž. přenesená",J231,0)</f>
        <v>0</v>
      </c>
      <c r="BI231" s="209">
        <f>IF(N231="nulová",J231,0)</f>
        <v>0</v>
      </c>
      <c r="BJ231" s="24" t="s">
        <v>79</v>
      </c>
      <c r="BK231" s="209">
        <f>ROUND(I231*H231,2)</f>
        <v>0</v>
      </c>
      <c r="BL231" s="24" t="s">
        <v>242</v>
      </c>
      <c r="BM231" s="24" t="s">
        <v>414</v>
      </c>
    </row>
    <row r="232" s="1" customFormat="1">
      <c r="B232" s="46"/>
      <c r="D232" s="210" t="s">
        <v>147</v>
      </c>
      <c r="F232" s="211" t="s">
        <v>415</v>
      </c>
      <c r="I232" s="212"/>
      <c r="L232" s="46"/>
      <c r="M232" s="213"/>
      <c r="N232" s="47"/>
      <c r="O232" s="47"/>
      <c r="P232" s="47"/>
      <c r="Q232" s="47"/>
      <c r="R232" s="47"/>
      <c r="S232" s="47"/>
      <c r="T232" s="85"/>
      <c r="AT232" s="24" t="s">
        <v>147</v>
      </c>
      <c r="AU232" s="24" t="s">
        <v>81</v>
      </c>
    </row>
    <row r="233" s="1" customFormat="1" ht="16.5" customHeight="1">
      <c r="B233" s="197"/>
      <c r="C233" s="198" t="s">
        <v>416</v>
      </c>
      <c r="D233" s="198" t="s">
        <v>140</v>
      </c>
      <c r="E233" s="199" t="s">
        <v>417</v>
      </c>
      <c r="F233" s="200" t="s">
        <v>418</v>
      </c>
      <c r="G233" s="201" t="s">
        <v>198</v>
      </c>
      <c r="H233" s="202">
        <v>3.1429999999999998</v>
      </c>
      <c r="I233" s="203"/>
      <c r="J233" s="204">
        <f>ROUND(I233*H233,2)</f>
        <v>0</v>
      </c>
      <c r="K233" s="200" t="s">
        <v>144</v>
      </c>
      <c r="L233" s="46"/>
      <c r="M233" s="205" t="s">
        <v>5</v>
      </c>
      <c r="N233" s="206" t="s">
        <v>42</v>
      </c>
      <c r="O233" s="47"/>
      <c r="P233" s="207">
        <f>O233*H233</f>
        <v>0</v>
      </c>
      <c r="Q233" s="207">
        <v>0</v>
      </c>
      <c r="R233" s="207">
        <f>Q233*H233</f>
        <v>0</v>
      </c>
      <c r="S233" s="207">
        <v>0</v>
      </c>
      <c r="T233" s="208">
        <f>S233*H233</f>
        <v>0</v>
      </c>
      <c r="AR233" s="24" t="s">
        <v>242</v>
      </c>
      <c r="AT233" s="24" t="s">
        <v>140</v>
      </c>
      <c r="AU233" s="24" t="s">
        <v>81</v>
      </c>
      <c r="AY233" s="24" t="s">
        <v>138</v>
      </c>
      <c r="BE233" s="209">
        <f>IF(N233="základní",J233,0)</f>
        <v>0</v>
      </c>
      <c r="BF233" s="209">
        <f>IF(N233="snížená",J233,0)</f>
        <v>0</v>
      </c>
      <c r="BG233" s="209">
        <f>IF(N233="zákl. přenesená",J233,0)</f>
        <v>0</v>
      </c>
      <c r="BH233" s="209">
        <f>IF(N233="sníž. přenesená",J233,0)</f>
        <v>0</v>
      </c>
      <c r="BI233" s="209">
        <f>IF(N233="nulová",J233,0)</f>
        <v>0</v>
      </c>
      <c r="BJ233" s="24" t="s">
        <v>79</v>
      </c>
      <c r="BK233" s="209">
        <f>ROUND(I233*H233,2)</f>
        <v>0</v>
      </c>
      <c r="BL233" s="24" t="s">
        <v>242</v>
      </c>
      <c r="BM233" s="24" t="s">
        <v>419</v>
      </c>
    </row>
    <row r="234" s="1" customFormat="1">
      <c r="B234" s="46"/>
      <c r="D234" s="210" t="s">
        <v>147</v>
      </c>
      <c r="F234" s="211" t="s">
        <v>420</v>
      </c>
      <c r="I234" s="212"/>
      <c r="L234" s="46"/>
      <c r="M234" s="213"/>
      <c r="N234" s="47"/>
      <c r="O234" s="47"/>
      <c r="P234" s="47"/>
      <c r="Q234" s="47"/>
      <c r="R234" s="47"/>
      <c r="S234" s="47"/>
      <c r="T234" s="85"/>
      <c r="AT234" s="24" t="s">
        <v>147</v>
      </c>
      <c r="AU234" s="24" t="s">
        <v>81</v>
      </c>
    </row>
    <row r="235" s="1" customFormat="1" ht="16.5" customHeight="1">
      <c r="B235" s="197"/>
      <c r="C235" s="198" t="s">
        <v>421</v>
      </c>
      <c r="D235" s="198" t="s">
        <v>140</v>
      </c>
      <c r="E235" s="199" t="s">
        <v>422</v>
      </c>
      <c r="F235" s="200" t="s">
        <v>423</v>
      </c>
      <c r="G235" s="201" t="s">
        <v>198</v>
      </c>
      <c r="H235" s="202">
        <v>3.1429999999999998</v>
      </c>
      <c r="I235" s="203"/>
      <c r="J235" s="204">
        <f>ROUND(I235*H235,2)</f>
        <v>0</v>
      </c>
      <c r="K235" s="200" t="s">
        <v>144</v>
      </c>
      <c r="L235" s="46"/>
      <c r="M235" s="205" t="s">
        <v>5</v>
      </c>
      <c r="N235" s="206" t="s">
        <v>42</v>
      </c>
      <c r="O235" s="47"/>
      <c r="P235" s="207">
        <f>O235*H235</f>
        <v>0</v>
      </c>
      <c r="Q235" s="207">
        <v>0</v>
      </c>
      <c r="R235" s="207">
        <f>Q235*H235</f>
        <v>0</v>
      </c>
      <c r="S235" s="207">
        <v>0</v>
      </c>
      <c r="T235" s="208">
        <f>S235*H235</f>
        <v>0</v>
      </c>
      <c r="AR235" s="24" t="s">
        <v>242</v>
      </c>
      <c r="AT235" s="24" t="s">
        <v>140</v>
      </c>
      <c r="AU235" s="24" t="s">
        <v>81</v>
      </c>
      <c r="AY235" s="24" t="s">
        <v>138</v>
      </c>
      <c r="BE235" s="209">
        <f>IF(N235="základní",J235,0)</f>
        <v>0</v>
      </c>
      <c r="BF235" s="209">
        <f>IF(N235="snížená",J235,0)</f>
        <v>0</v>
      </c>
      <c r="BG235" s="209">
        <f>IF(N235="zákl. přenesená",J235,0)</f>
        <v>0</v>
      </c>
      <c r="BH235" s="209">
        <f>IF(N235="sníž. přenesená",J235,0)</f>
        <v>0</v>
      </c>
      <c r="BI235" s="209">
        <f>IF(N235="nulová",J235,0)</f>
        <v>0</v>
      </c>
      <c r="BJ235" s="24" t="s">
        <v>79</v>
      </c>
      <c r="BK235" s="209">
        <f>ROUND(I235*H235,2)</f>
        <v>0</v>
      </c>
      <c r="BL235" s="24" t="s">
        <v>242</v>
      </c>
      <c r="BM235" s="24" t="s">
        <v>424</v>
      </c>
    </row>
    <row r="236" s="1" customFormat="1">
      <c r="B236" s="46"/>
      <c r="D236" s="210" t="s">
        <v>147</v>
      </c>
      <c r="F236" s="211" t="s">
        <v>425</v>
      </c>
      <c r="I236" s="212"/>
      <c r="L236" s="46"/>
      <c r="M236" s="213"/>
      <c r="N236" s="47"/>
      <c r="O236" s="47"/>
      <c r="P236" s="47"/>
      <c r="Q236" s="47"/>
      <c r="R236" s="47"/>
      <c r="S236" s="47"/>
      <c r="T236" s="85"/>
      <c r="AT236" s="24" t="s">
        <v>147</v>
      </c>
      <c r="AU236" s="24" t="s">
        <v>81</v>
      </c>
    </row>
    <row r="237" s="10" customFormat="1" ht="29.88" customHeight="1">
      <c r="B237" s="184"/>
      <c r="D237" s="185" t="s">
        <v>70</v>
      </c>
      <c r="E237" s="195" t="s">
        <v>426</v>
      </c>
      <c r="F237" s="195" t="s">
        <v>427</v>
      </c>
      <c r="I237" s="187"/>
      <c r="J237" s="196">
        <f>BK237</f>
        <v>0</v>
      </c>
      <c r="L237" s="184"/>
      <c r="M237" s="189"/>
      <c r="N237" s="190"/>
      <c r="O237" s="190"/>
      <c r="P237" s="191">
        <f>SUM(P238:P279)</f>
        <v>0</v>
      </c>
      <c r="Q237" s="190"/>
      <c r="R237" s="191">
        <f>SUM(R238:R279)</f>
        <v>1.0287999999999999</v>
      </c>
      <c r="S237" s="190"/>
      <c r="T237" s="192">
        <f>SUM(T238:T279)</f>
        <v>0</v>
      </c>
      <c r="AR237" s="185" t="s">
        <v>81</v>
      </c>
      <c r="AT237" s="193" t="s">
        <v>70</v>
      </c>
      <c r="AU237" s="193" t="s">
        <v>79</v>
      </c>
      <c r="AY237" s="185" t="s">
        <v>138</v>
      </c>
      <c r="BK237" s="194">
        <f>SUM(BK238:BK279)</f>
        <v>0</v>
      </c>
    </row>
    <row r="238" s="1" customFormat="1" ht="16.5" customHeight="1">
      <c r="B238" s="197"/>
      <c r="C238" s="198" t="s">
        <v>428</v>
      </c>
      <c r="D238" s="198" t="s">
        <v>140</v>
      </c>
      <c r="E238" s="199" t="s">
        <v>429</v>
      </c>
      <c r="F238" s="200" t="s">
        <v>430</v>
      </c>
      <c r="G238" s="201" t="s">
        <v>245</v>
      </c>
      <c r="H238" s="202">
        <v>90</v>
      </c>
      <c r="I238" s="203"/>
      <c r="J238" s="204">
        <f>ROUND(I238*H238,2)</f>
        <v>0</v>
      </c>
      <c r="K238" s="200" t="s">
        <v>144</v>
      </c>
      <c r="L238" s="46"/>
      <c r="M238" s="205" t="s">
        <v>5</v>
      </c>
      <c r="N238" s="206" t="s">
        <v>42</v>
      </c>
      <c r="O238" s="47"/>
      <c r="P238" s="207">
        <f>O238*H238</f>
        <v>0</v>
      </c>
      <c r="Q238" s="207">
        <v>0.00594</v>
      </c>
      <c r="R238" s="207">
        <f>Q238*H238</f>
        <v>0.53459999999999996</v>
      </c>
      <c r="S238" s="207">
        <v>0</v>
      </c>
      <c r="T238" s="208">
        <f>S238*H238</f>
        <v>0</v>
      </c>
      <c r="AR238" s="24" t="s">
        <v>242</v>
      </c>
      <c r="AT238" s="24" t="s">
        <v>140</v>
      </c>
      <c r="AU238" s="24" t="s">
        <v>81</v>
      </c>
      <c r="AY238" s="24" t="s">
        <v>138</v>
      </c>
      <c r="BE238" s="209">
        <f>IF(N238="základní",J238,0)</f>
        <v>0</v>
      </c>
      <c r="BF238" s="209">
        <f>IF(N238="snížená",J238,0)</f>
        <v>0</v>
      </c>
      <c r="BG238" s="209">
        <f>IF(N238="zákl. přenesená",J238,0)</f>
        <v>0</v>
      </c>
      <c r="BH238" s="209">
        <f>IF(N238="sníž. přenesená",J238,0)</f>
        <v>0</v>
      </c>
      <c r="BI238" s="209">
        <f>IF(N238="nulová",J238,0)</f>
        <v>0</v>
      </c>
      <c r="BJ238" s="24" t="s">
        <v>79</v>
      </c>
      <c r="BK238" s="209">
        <f>ROUND(I238*H238,2)</f>
        <v>0</v>
      </c>
      <c r="BL238" s="24" t="s">
        <v>242</v>
      </c>
      <c r="BM238" s="24" t="s">
        <v>431</v>
      </c>
    </row>
    <row r="239" s="1" customFormat="1">
      <c r="B239" s="46"/>
      <c r="D239" s="210" t="s">
        <v>147</v>
      </c>
      <c r="F239" s="211" t="s">
        <v>432</v>
      </c>
      <c r="I239" s="212"/>
      <c r="L239" s="46"/>
      <c r="M239" s="213"/>
      <c r="N239" s="47"/>
      <c r="O239" s="47"/>
      <c r="P239" s="47"/>
      <c r="Q239" s="47"/>
      <c r="R239" s="47"/>
      <c r="S239" s="47"/>
      <c r="T239" s="85"/>
      <c r="AT239" s="24" t="s">
        <v>147</v>
      </c>
      <c r="AU239" s="24" t="s">
        <v>81</v>
      </c>
    </row>
    <row r="240" s="1" customFormat="1" ht="16.5" customHeight="1">
      <c r="B240" s="197"/>
      <c r="C240" s="198" t="s">
        <v>433</v>
      </c>
      <c r="D240" s="198" t="s">
        <v>140</v>
      </c>
      <c r="E240" s="199" t="s">
        <v>434</v>
      </c>
      <c r="F240" s="200" t="s">
        <v>435</v>
      </c>
      <c r="G240" s="201" t="s">
        <v>245</v>
      </c>
      <c r="H240" s="202">
        <v>90</v>
      </c>
      <c r="I240" s="203"/>
      <c r="J240" s="204">
        <f>ROUND(I240*H240,2)</f>
        <v>0</v>
      </c>
      <c r="K240" s="200" t="s">
        <v>144</v>
      </c>
      <c r="L240" s="46"/>
      <c r="M240" s="205" t="s">
        <v>5</v>
      </c>
      <c r="N240" s="206" t="s">
        <v>42</v>
      </c>
      <c r="O240" s="47"/>
      <c r="P240" s="207">
        <f>O240*H240</f>
        <v>0</v>
      </c>
      <c r="Q240" s="207">
        <v>0</v>
      </c>
      <c r="R240" s="207">
        <f>Q240*H240</f>
        <v>0</v>
      </c>
      <c r="S240" s="207">
        <v>0</v>
      </c>
      <c r="T240" s="208">
        <f>S240*H240</f>
        <v>0</v>
      </c>
      <c r="AR240" s="24" t="s">
        <v>242</v>
      </c>
      <c r="AT240" s="24" t="s">
        <v>140</v>
      </c>
      <c r="AU240" s="24" t="s">
        <v>81</v>
      </c>
      <c r="AY240" s="24" t="s">
        <v>138</v>
      </c>
      <c r="BE240" s="209">
        <f>IF(N240="základní",J240,0)</f>
        <v>0</v>
      </c>
      <c r="BF240" s="209">
        <f>IF(N240="snížená",J240,0)</f>
        <v>0</v>
      </c>
      <c r="BG240" s="209">
        <f>IF(N240="zákl. přenesená",J240,0)</f>
        <v>0</v>
      </c>
      <c r="BH240" s="209">
        <f>IF(N240="sníž. přenesená",J240,0)</f>
        <v>0</v>
      </c>
      <c r="BI240" s="209">
        <f>IF(N240="nulová",J240,0)</f>
        <v>0</v>
      </c>
      <c r="BJ240" s="24" t="s">
        <v>79</v>
      </c>
      <c r="BK240" s="209">
        <f>ROUND(I240*H240,2)</f>
        <v>0</v>
      </c>
      <c r="BL240" s="24" t="s">
        <v>242</v>
      </c>
      <c r="BM240" s="24" t="s">
        <v>436</v>
      </c>
    </row>
    <row r="241" s="1" customFormat="1">
      <c r="B241" s="46"/>
      <c r="D241" s="210" t="s">
        <v>147</v>
      </c>
      <c r="F241" s="211" t="s">
        <v>437</v>
      </c>
      <c r="I241" s="212"/>
      <c r="L241" s="46"/>
      <c r="M241" s="213"/>
      <c r="N241" s="47"/>
      <c r="O241" s="47"/>
      <c r="P241" s="47"/>
      <c r="Q241" s="47"/>
      <c r="R241" s="47"/>
      <c r="S241" s="47"/>
      <c r="T241" s="85"/>
      <c r="AT241" s="24" t="s">
        <v>147</v>
      </c>
      <c r="AU241" s="24" t="s">
        <v>81</v>
      </c>
    </row>
    <row r="242" s="1" customFormat="1" ht="16.5" customHeight="1">
      <c r="B242" s="197"/>
      <c r="C242" s="198" t="s">
        <v>438</v>
      </c>
      <c r="D242" s="198" t="s">
        <v>140</v>
      </c>
      <c r="E242" s="199" t="s">
        <v>439</v>
      </c>
      <c r="F242" s="200" t="s">
        <v>440</v>
      </c>
      <c r="G242" s="201" t="s">
        <v>245</v>
      </c>
      <c r="H242" s="202">
        <v>53</v>
      </c>
      <c r="I242" s="203"/>
      <c r="J242" s="204">
        <f>ROUND(I242*H242,2)</f>
        <v>0</v>
      </c>
      <c r="K242" s="200" t="s">
        <v>144</v>
      </c>
      <c r="L242" s="46"/>
      <c r="M242" s="205" t="s">
        <v>5</v>
      </c>
      <c r="N242" s="206" t="s">
        <v>42</v>
      </c>
      <c r="O242" s="47"/>
      <c r="P242" s="207">
        <f>O242*H242</f>
        <v>0</v>
      </c>
      <c r="Q242" s="207">
        <v>0.00046999999999999999</v>
      </c>
      <c r="R242" s="207">
        <f>Q242*H242</f>
        <v>0.024909999999999998</v>
      </c>
      <c r="S242" s="207">
        <v>0</v>
      </c>
      <c r="T242" s="208">
        <f>S242*H242</f>
        <v>0</v>
      </c>
      <c r="AR242" s="24" t="s">
        <v>242</v>
      </c>
      <c r="AT242" s="24" t="s">
        <v>140</v>
      </c>
      <c r="AU242" s="24" t="s">
        <v>81</v>
      </c>
      <c r="AY242" s="24" t="s">
        <v>138</v>
      </c>
      <c r="BE242" s="209">
        <f>IF(N242="základní",J242,0)</f>
        <v>0</v>
      </c>
      <c r="BF242" s="209">
        <f>IF(N242="snížená",J242,0)</f>
        <v>0</v>
      </c>
      <c r="BG242" s="209">
        <f>IF(N242="zákl. přenesená",J242,0)</f>
        <v>0</v>
      </c>
      <c r="BH242" s="209">
        <f>IF(N242="sníž. přenesená",J242,0)</f>
        <v>0</v>
      </c>
      <c r="BI242" s="209">
        <f>IF(N242="nulová",J242,0)</f>
        <v>0</v>
      </c>
      <c r="BJ242" s="24" t="s">
        <v>79</v>
      </c>
      <c r="BK242" s="209">
        <f>ROUND(I242*H242,2)</f>
        <v>0</v>
      </c>
      <c r="BL242" s="24" t="s">
        <v>242</v>
      </c>
      <c r="BM242" s="24" t="s">
        <v>441</v>
      </c>
    </row>
    <row r="243" s="1" customFormat="1">
      <c r="B243" s="46"/>
      <c r="D243" s="210" t="s">
        <v>147</v>
      </c>
      <c r="F243" s="211" t="s">
        <v>442</v>
      </c>
      <c r="I243" s="212"/>
      <c r="L243" s="46"/>
      <c r="M243" s="213"/>
      <c r="N243" s="47"/>
      <c r="O243" s="47"/>
      <c r="P243" s="47"/>
      <c r="Q243" s="47"/>
      <c r="R243" s="47"/>
      <c r="S243" s="47"/>
      <c r="T243" s="85"/>
      <c r="AT243" s="24" t="s">
        <v>147</v>
      </c>
      <c r="AU243" s="24" t="s">
        <v>81</v>
      </c>
    </row>
    <row r="244" s="1" customFormat="1" ht="16.5" customHeight="1">
      <c r="B244" s="197"/>
      <c r="C244" s="198" t="s">
        <v>443</v>
      </c>
      <c r="D244" s="198" t="s">
        <v>140</v>
      </c>
      <c r="E244" s="199" t="s">
        <v>444</v>
      </c>
      <c r="F244" s="200" t="s">
        <v>445</v>
      </c>
      <c r="G244" s="201" t="s">
        <v>245</v>
      </c>
      <c r="H244" s="202">
        <v>18</v>
      </c>
      <c r="I244" s="203"/>
      <c r="J244" s="204">
        <f>ROUND(I244*H244,2)</f>
        <v>0</v>
      </c>
      <c r="K244" s="200" t="s">
        <v>144</v>
      </c>
      <c r="L244" s="46"/>
      <c r="M244" s="205" t="s">
        <v>5</v>
      </c>
      <c r="N244" s="206" t="s">
        <v>42</v>
      </c>
      <c r="O244" s="47"/>
      <c r="P244" s="207">
        <f>O244*H244</f>
        <v>0</v>
      </c>
      <c r="Q244" s="207">
        <v>0.0012800000000000001</v>
      </c>
      <c r="R244" s="207">
        <f>Q244*H244</f>
        <v>0.023040000000000001</v>
      </c>
      <c r="S244" s="207">
        <v>0</v>
      </c>
      <c r="T244" s="208">
        <f>S244*H244</f>
        <v>0</v>
      </c>
      <c r="AR244" s="24" t="s">
        <v>242</v>
      </c>
      <c r="AT244" s="24" t="s">
        <v>140</v>
      </c>
      <c r="AU244" s="24" t="s">
        <v>81</v>
      </c>
      <c r="AY244" s="24" t="s">
        <v>138</v>
      </c>
      <c r="BE244" s="209">
        <f>IF(N244="základní",J244,0)</f>
        <v>0</v>
      </c>
      <c r="BF244" s="209">
        <f>IF(N244="snížená",J244,0)</f>
        <v>0</v>
      </c>
      <c r="BG244" s="209">
        <f>IF(N244="zákl. přenesená",J244,0)</f>
        <v>0</v>
      </c>
      <c r="BH244" s="209">
        <f>IF(N244="sníž. přenesená",J244,0)</f>
        <v>0</v>
      </c>
      <c r="BI244" s="209">
        <f>IF(N244="nulová",J244,0)</f>
        <v>0</v>
      </c>
      <c r="BJ244" s="24" t="s">
        <v>79</v>
      </c>
      <c r="BK244" s="209">
        <f>ROUND(I244*H244,2)</f>
        <v>0</v>
      </c>
      <c r="BL244" s="24" t="s">
        <v>242</v>
      </c>
      <c r="BM244" s="24" t="s">
        <v>446</v>
      </c>
    </row>
    <row r="245" s="1" customFormat="1">
      <c r="B245" s="46"/>
      <c r="D245" s="210" t="s">
        <v>147</v>
      </c>
      <c r="F245" s="211" t="s">
        <v>447</v>
      </c>
      <c r="I245" s="212"/>
      <c r="L245" s="46"/>
      <c r="M245" s="213"/>
      <c r="N245" s="47"/>
      <c r="O245" s="47"/>
      <c r="P245" s="47"/>
      <c r="Q245" s="47"/>
      <c r="R245" s="47"/>
      <c r="S245" s="47"/>
      <c r="T245" s="85"/>
      <c r="AT245" s="24" t="s">
        <v>147</v>
      </c>
      <c r="AU245" s="24" t="s">
        <v>81</v>
      </c>
    </row>
    <row r="246" s="1" customFormat="1" ht="16.5" customHeight="1">
      <c r="B246" s="197"/>
      <c r="C246" s="198" t="s">
        <v>448</v>
      </c>
      <c r="D246" s="198" t="s">
        <v>140</v>
      </c>
      <c r="E246" s="199" t="s">
        <v>449</v>
      </c>
      <c r="F246" s="200" t="s">
        <v>450</v>
      </c>
      <c r="G246" s="201" t="s">
        <v>245</v>
      </c>
      <c r="H246" s="202">
        <v>86</v>
      </c>
      <c r="I246" s="203"/>
      <c r="J246" s="204">
        <f>ROUND(I246*H246,2)</f>
        <v>0</v>
      </c>
      <c r="K246" s="200" t="s">
        <v>144</v>
      </c>
      <c r="L246" s="46"/>
      <c r="M246" s="205" t="s">
        <v>5</v>
      </c>
      <c r="N246" s="206" t="s">
        <v>42</v>
      </c>
      <c r="O246" s="47"/>
      <c r="P246" s="207">
        <f>O246*H246</f>
        <v>0</v>
      </c>
      <c r="Q246" s="207">
        <v>0.0019599999999999999</v>
      </c>
      <c r="R246" s="207">
        <f>Q246*H246</f>
        <v>0.16855999999999999</v>
      </c>
      <c r="S246" s="207">
        <v>0</v>
      </c>
      <c r="T246" s="208">
        <f>S246*H246</f>
        <v>0</v>
      </c>
      <c r="AR246" s="24" t="s">
        <v>242</v>
      </c>
      <c r="AT246" s="24" t="s">
        <v>140</v>
      </c>
      <c r="AU246" s="24" t="s">
        <v>81</v>
      </c>
      <c r="AY246" s="24" t="s">
        <v>138</v>
      </c>
      <c r="BE246" s="209">
        <f>IF(N246="základní",J246,0)</f>
        <v>0</v>
      </c>
      <c r="BF246" s="209">
        <f>IF(N246="snížená",J246,0)</f>
        <v>0</v>
      </c>
      <c r="BG246" s="209">
        <f>IF(N246="zákl. přenesená",J246,0)</f>
        <v>0</v>
      </c>
      <c r="BH246" s="209">
        <f>IF(N246="sníž. přenesená",J246,0)</f>
        <v>0</v>
      </c>
      <c r="BI246" s="209">
        <f>IF(N246="nulová",J246,0)</f>
        <v>0</v>
      </c>
      <c r="BJ246" s="24" t="s">
        <v>79</v>
      </c>
      <c r="BK246" s="209">
        <f>ROUND(I246*H246,2)</f>
        <v>0</v>
      </c>
      <c r="BL246" s="24" t="s">
        <v>242</v>
      </c>
      <c r="BM246" s="24" t="s">
        <v>451</v>
      </c>
    </row>
    <row r="247" s="1" customFormat="1">
      <c r="B247" s="46"/>
      <c r="D247" s="210" t="s">
        <v>147</v>
      </c>
      <c r="F247" s="211" t="s">
        <v>452</v>
      </c>
      <c r="I247" s="212"/>
      <c r="L247" s="46"/>
      <c r="M247" s="213"/>
      <c r="N247" s="47"/>
      <c r="O247" s="47"/>
      <c r="P247" s="47"/>
      <c r="Q247" s="47"/>
      <c r="R247" s="47"/>
      <c r="S247" s="47"/>
      <c r="T247" s="85"/>
      <c r="AT247" s="24" t="s">
        <v>147</v>
      </c>
      <c r="AU247" s="24" t="s">
        <v>81</v>
      </c>
    </row>
    <row r="248" s="1" customFormat="1" ht="16.5" customHeight="1">
      <c r="B248" s="197"/>
      <c r="C248" s="198" t="s">
        <v>453</v>
      </c>
      <c r="D248" s="198" t="s">
        <v>140</v>
      </c>
      <c r="E248" s="199" t="s">
        <v>454</v>
      </c>
      <c r="F248" s="200" t="s">
        <v>455</v>
      </c>
      <c r="G248" s="201" t="s">
        <v>245</v>
      </c>
      <c r="H248" s="202">
        <v>40</v>
      </c>
      <c r="I248" s="203"/>
      <c r="J248" s="204">
        <f>ROUND(I248*H248,2)</f>
        <v>0</v>
      </c>
      <c r="K248" s="200" t="s">
        <v>5</v>
      </c>
      <c r="L248" s="46"/>
      <c r="M248" s="205" t="s">
        <v>5</v>
      </c>
      <c r="N248" s="206" t="s">
        <v>42</v>
      </c>
      <c r="O248" s="47"/>
      <c r="P248" s="207">
        <f>O248*H248</f>
        <v>0</v>
      </c>
      <c r="Q248" s="207">
        <v>0.0035100000000000001</v>
      </c>
      <c r="R248" s="207">
        <f>Q248*H248</f>
        <v>0.1404</v>
      </c>
      <c r="S248" s="207">
        <v>0</v>
      </c>
      <c r="T248" s="208">
        <f>S248*H248</f>
        <v>0</v>
      </c>
      <c r="AR248" s="24" t="s">
        <v>242</v>
      </c>
      <c r="AT248" s="24" t="s">
        <v>140</v>
      </c>
      <c r="AU248" s="24" t="s">
        <v>81</v>
      </c>
      <c r="AY248" s="24" t="s">
        <v>138</v>
      </c>
      <c r="BE248" s="209">
        <f>IF(N248="základní",J248,0)</f>
        <v>0</v>
      </c>
      <c r="BF248" s="209">
        <f>IF(N248="snížená",J248,0)</f>
        <v>0</v>
      </c>
      <c r="BG248" s="209">
        <f>IF(N248="zákl. přenesená",J248,0)</f>
        <v>0</v>
      </c>
      <c r="BH248" s="209">
        <f>IF(N248="sníž. přenesená",J248,0)</f>
        <v>0</v>
      </c>
      <c r="BI248" s="209">
        <f>IF(N248="nulová",J248,0)</f>
        <v>0</v>
      </c>
      <c r="BJ248" s="24" t="s">
        <v>79</v>
      </c>
      <c r="BK248" s="209">
        <f>ROUND(I248*H248,2)</f>
        <v>0</v>
      </c>
      <c r="BL248" s="24" t="s">
        <v>242</v>
      </c>
      <c r="BM248" s="24" t="s">
        <v>456</v>
      </c>
    </row>
    <row r="249" s="1" customFormat="1">
      <c r="B249" s="46"/>
      <c r="D249" s="210" t="s">
        <v>147</v>
      </c>
      <c r="F249" s="211" t="s">
        <v>457</v>
      </c>
      <c r="I249" s="212"/>
      <c r="L249" s="46"/>
      <c r="M249" s="213"/>
      <c r="N249" s="47"/>
      <c r="O249" s="47"/>
      <c r="P249" s="47"/>
      <c r="Q249" s="47"/>
      <c r="R249" s="47"/>
      <c r="S249" s="47"/>
      <c r="T249" s="85"/>
      <c r="AT249" s="24" t="s">
        <v>147</v>
      </c>
      <c r="AU249" s="24" t="s">
        <v>81</v>
      </c>
    </row>
    <row r="250" s="1" customFormat="1" ht="16.5" customHeight="1">
      <c r="B250" s="197"/>
      <c r="C250" s="198" t="s">
        <v>458</v>
      </c>
      <c r="D250" s="198" t="s">
        <v>140</v>
      </c>
      <c r="E250" s="199" t="s">
        <v>459</v>
      </c>
      <c r="F250" s="200" t="s">
        <v>460</v>
      </c>
      <c r="G250" s="201" t="s">
        <v>245</v>
      </c>
      <c r="H250" s="202">
        <v>71</v>
      </c>
      <c r="I250" s="203"/>
      <c r="J250" s="204">
        <f>ROUND(I250*H250,2)</f>
        <v>0</v>
      </c>
      <c r="K250" s="200" t="s">
        <v>144</v>
      </c>
      <c r="L250" s="46"/>
      <c r="M250" s="205" t="s">
        <v>5</v>
      </c>
      <c r="N250" s="206" t="s">
        <v>42</v>
      </c>
      <c r="O250" s="47"/>
      <c r="P250" s="207">
        <f>O250*H250</f>
        <v>0</v>
      </c>
      <c r="Q250" s="207">
        <v>0</v>
      </c>
      <c r="R250" s="207">
        <f>Q250*H250</f>
        <v>0</v>
      </c>
      <c r="S250" s="207">
        <v>0</v>
      </c>
      <c r="T250" s="208">
        <f>S250*H250</f>
        <v>0</v>
      </c>
      <c r="AR250" s="24" t="s">
        <v>242</v>
      </c>
      <c r="AT250" s="24" t="s">
        <v>140</v>
      </c>
      <c r="AU250" s="24" t="s">
        <v>81</v>
      </c>
      <c r="AY250" s="24" t="s">
        <v>138</v>
      </c>
      <c r="BE250" s="209">
        <f>IF(N250="základní",J250,0)</f>
        <v>0</v>
      </c>
      <c r="BF250" s="209">
        <f>IF(N250="snížená",J250,0)</f>
        <v>0</v>
      </c>
      <c r="BG250" s="209">
        <f>IF(N250="zákl. přenesená",J250,0)</f>
        <v>0</v>
      </c>
      <c r="BH250" s="209">
        <f>IF(N250="sníž. přenesená",J250,0)</f>
        <v>0</v>
      </c>
      <c r="BI250" s="209">
        <f>IF(N250="nulová",J250,0)</f>
        <v>0</v>
      </c>
      <c r="BJ250" s="24" t="s">
        <v>79</v>
      </c>
      <c r="BK250" s="209">
        <f>ROUND(I250*H250,2)</f>
        <v>0</v>
      </c>
      <c r="BL250" s="24" t="s">
        <v>242</v>
      </c>
      <c r="BM250" s="24" t="s">
        <v>461</v>
      </c>
    </row>
    <row r="251" s="1" customFormat="1">
      <c r="B251" s="46"/>
      <c r="D251" s="210" t="s">
        <v>147</v>
      </c>
      <c r="F251" s="211" t="s">
        <v>462</v>
      </c>
      <c r="I251" s="212"/>
      <c r="L251" s="46"/>
      <c r="M251" s="213"/>
      <c r="N251" s="47"/>
      <c r="O251" s="47"/>
      <c r="P251" s="47"/>
      <c r="Q251" s="47"/>
      <c r="R251" s="47"/>
      <c r="S251" s="47"/>
      <c r="T251" s="85"/>
      <c r="AT251" s="24" t="s">
        <v>147</v>
      </c>
      <c r="AU251" s="24" t="s">
        <v>81</v>
      </c>
    </row>
    <row r="252" s="1" customFormat="1" ht="16.5" customHeight="1">
      <c r="B252" s="197"/>
      <c r="C252" s="198" t="s">
        <v>463</v>
      </c>
      <c r="D252" s="198" t="s">
        <v>140</v>
      </c>
      <c r="E252" s="199" t="s">
        <v>464</v>
      </c>
      <c r="F252" s="200" t="s">
        <v>465</v>
      </c>
      <c r="G252" s="201" t="s">
        <v>245</v>
      </c>
      <c r="H252" s="202">
        <v>86</v>
      </c>
      <c r="I252" s="203"/>
      <c r="J252" s="204">
        <f>ROUND(I252*H252,2)</f>
        <v>0</v>
      </c>
      <c r="K252" s="200" t="s">
        <v>144</v>
      </c>
      <c r="L252" s="46"/>
      <c r="M252" s="205" t="s">
        <v>5</v>
      </c>
      <c r="N252" s="206" t="s">
        <v>42</v>
      </c>
      <c r="O252" s="47"/>
      <c r="P252" s="207">
        <f>O252*H252</f>
        <v>0</v>
      </c>
      <c r="Q252" s="207">
        <v>0</v>
      </c>
      <c r="R252" s="207">
        <f>Q252*H252</f>
        <v>0</v>
      </c>
      <c r="S252" s="207">
        <v>0</v>
      </c>
      <c r="T252" s="208">
        <f>S252*H252</f>
        <v>0</v>
      </c>
      <c r="AR252" s="24" t="s">
        <v>242</v>
      </c>
      <c r="AT252" s="24" t="s">
        <v>140</v>
      </c>
      <c r="AU252" s="24" t="s">
        <v>81</v>
      </c>
      <c r="AY252" s="24" t="s">
        <v>138</v>
      </c>
      <c r="BE252" s="209">
        <f>IF(N252="základní",J252,0)</f>
        <v>0</v>
      </c>
      <c r="BF252" s="209">
        <f>IF(N252="snížená",J252,0)</f>
        <v>0</v>
      </c>
      <c r="BG252" s="209">
        <f>IF(N252="zákl. přenesená",J252,0)</f>
        <v>0</v>
      </c>
      <c r="BH252" s="209">
        <f>IF(N252="sníž. přenesená",J252,0)</f>
        <v>0</v>
      </c>
      <c r="BI252" s="209">
        <f>IF(N252="nulová",J252,0)</f>
        <v>0</v>
      </c>
      <c r="BJ252" s="24" t="s">
        <v>79</v>
      </c>
      <c r="BK252" s="209">
        <f>ROUND(I252*H252,2)</f>
        <v>0</v>
      </c>
      <c r="BL252" s="24" t="s">
        <v>242</v>
      </c>
      <c r="BM252" s="24" t="s">
        <v>466</v>
      </c>
    </row>
    <row r="253" s="1" customFormat="1">
      <c r="B253" s="46"/>
      <c r="D253" s="210" t="s">
        <v>147</v>
      </c>
      <c r="F253" s="211" t="s">
        <v>467</v>
      </c>
      <c r="I253" s="212"/>
      <c r="L253" s="46"/>
      <c r="M253" s="213"/>
      <c r="N253" s="47"/>
      <c r="O253" s="47"/>
      <c r="P253" s="47"/>
      <c r="Q253" s="47"/>
      <c r="R253" s="47"/>
      <c r="S253" s="47"/>
      <c r="T253" s="85"/>
      <c r="AT253" s="24" t="s">
        <v>147</v>
      </c>
      <c r="AU253" s="24" t="s">
        <v>81</v>
      </c>
    </row>
    <row r="254" s="1" customFormat="1" ht="16.5" customHeight="1">
      <c r="B254" s="197"/>
      <c r="C254" s="198" t="s">
        <v>468</v>
      </c>
      <c r="D254" s="198" t="s">
        <v>140</v>
      </c>
      <c r="E254" s="199" t="s">
        <v>469</v>
      </c>
      <c r="F254" s="200" t="s">
        <v>470</v>
      </c>
      <c r="G254" s="201" t="s">
        <v>231</v>
      </c>
      <c r="H254" s="202">
        <v>4</v>
      </c>
      <c r="I254" s="203"/>
      <c r="J254" s="204">
        <f>ROUND(I254*H254,2)</f>
        <v>0</v>
      </c>
      <c r="K254" s="200" t="s">
        <v>144</v>
      </c>
      <c r="L254" s="46"/>
      <c r="M254" s="205" t="s">
        <v>5</v>
      </c>
      <c r="N254" s="206" t="s">
        <v>42</v>
      </c>
      <c r="O254" s="47"/>
      <c r="P254" s="207">
        <f>O254*H254</f>
        <v>0</v>
      </c>
      <c r="Q254" s="207">
        <v>1.0000000000000001E-05</v>
      </c>
      <c r="R254" s="207">
        <f>Q254*H254</f>
        <v>4.0000000000000003E-05</v>
      </c>
      <c r="S254" s="207">
        <v>0</v>
      </c>
      <c r="T254" s="208">
        <f>S254*H254</f>
        <v>0</v>
      </c>
      <c r="AR254" s="24" t="s">
        <v>242</v>
      </c>
      <c r="AT254" s="24" t="s">
        <v>140</v>
      </c>
      <c r="AU254" s="24" t="s">
        <v>81</v>
      </c>
      <c r="AY254" s="24" t="s">
        <v>138</v>
      </c>
      <c r="BE254" s="209">
        <f>IF(N254="základní",J254,0)</f>
        <v>0</v>
      </c>
      <c r="BF254" s="209">
        <f>IF(N254="snížená",J254,0)</f>
        <v>0</v>
      </c>
      <c r="BG254" s="209">
        <f>IF(N254="zákl. přenesená",J254,0)</f>
        <v>0</v>
      </c>
      <c r="BH254" s="209">
        <f>IF(N254="sníž. přenesená",J254,0)</f>
        <v>0</v>
      </c>
      <c r="BI254" s="209">
        <f>IF(N254="nulová",J254,0)</f>
        <v>0</v>
      </c>
      <c r="BJ254" s="24" t="s">
        <v>79</v>
      </c>
      <c r="BK254" s="209">
        <f>ROUND(I254*H254,2)</f>
        <v>0</v>
      </c>
      <c r="BL254" s="24" t="s">
        <v>242</v>
      </c>
      <c r="BM254" s="24" t="s">
        <v>471</v>
      </c>
    </row>
    <row r="255" s="1" customFormat="1">
      <c r="B255" s="46"/>
      <c r="D255" s="210" t="s">
        <v>147</v>
      </c>
      <c r="F255" s="211" t="s">
        <v>472</v>
      </c>
      <c r="I255" s="212"/>
      <c r="L255" s="46"/>
      <c r="M255" s="213"/>
      <c r="N255" s="47"/>
      <c r="O255" s="47"/>
      <c r="P255" s="47"/>
      <c r="Q255" s="47"/>
      <c r="R255" s="47"/>
      <c r="S255" s="47"/>
      <c r="T255" s="85"/>
      <c r="AT255" s="24" t="s">
        <v>147</v>
      </c>
      <c r="AU255" s="24" t="s">
        <v>81</v>
      </c>
    </row>
    <row r="256" s="1" customFormat="1" ht="16.5" customHeight="1">
      <c r="B256" s="197"/>
      <c r="C256" s="198" t="s">
        <v>473</v>
      </c>
      <c r="D256" s="198" t="s">
        <v>140</v>
      </c>
      <c r="E256" s="199" t="s">
        <v>474</v>
      </c>
      <c r="F256" s="200" t="s">
        <v>475</v>
      </c>
      <c r="G256" s="201" t="s">
        <v>231</v>
      </c>
      <c r="H256" s="202">
        <v>2</v>
      </c>
      <c r="I256" s="203"/>
      <c r="J256" s="204">
        <f>ROUND(I256*H256,2)</f>
        <v>0</v>
      </c>
      <c r="K256" s="200" t="s">
        <v>144</v>
      </c>
      <c r="L256" s="46"/>
      <c r="M256" s="205" t="s">
        <v>5</v>
      </c>
      <c r="N256" s="206" t="s">
        <v>42</v>
      </c>
      <c r="O256" s="47"/>
      <c r="P256" s="207">
        <f>O256*H256</f>
        <v>0</v>
      </c>
      <c r="Q256" s="207">
        <v>2.0000000000000002E-05</v>
      </c>
      <c r="R256" s="207">
        <f>Q256*H256</f>
        <v>4.0000000000000003E-05</v>
      </c>
      <c r="S256" s="207">
        <v>0</v>
      </c>
      <c r="T256" s="208">
        <f>S256*H256</f>
        <v>0</v>
      </c>
      <c r="AR256" s="24" t="s">
        <v>242</v>
      </c>
      <c r="AT256" s="24" t="s">
        <v>140</v>
      </c>
      <c r="AU256" s="24" t="s">
        <v>81</v>
      </c>
      <c r="AY256" s="24" t="s">
        <v>138</v>
      </c>
      <c r="BE256" s="209">
        <f>IF(N256="základní",J256,0)</f>
        <v>0</v>
      </c>
      <c r="BF256" s="209">
        <f>IF(N256="snížená",J256,0)</f>
        <v>0</v>
      </c>
      <c r="BG256" s="209">
        <f>IF(N256="zákl. přenesená",J256,0)</f>
        <v>0</v>
      </c>
      <c r="BH256" s="209">
        <f>IF(N256="sníž. přenesená",J256,0)</f>
        <v>0</v>
      </c>
      <c r="BI256" s="209">
        <f>IF(N256="nulová",J256,0)</f>
        <v>0</v>
      </c>
      <c r="BJ256" s="24" t="s">
        <v>79</v>
      </c>
      <c r="BK256" s="209">
        <f>ROUND(I256*H256,2)</f>
        <v>0</v>
      </c>
      <c r="BL256" s="24" t="s">
        <v>242</v>
      </c>
      <c r="BM256" s="24" t="s">
        <v>476</v>
      </c>
    </row>
    <row r="257" s="1" customFormat="1">
      <c r="B257" s="46"/>
      <c r="D257" s="210" t="s">
        <v>147</v>
      </c>
      <c r="F257" s="211" t="s">
        <v>477</v>
      </c>
      <c r="I257" s="212"/>
      <c r="L257" s="46"/>
      <c r="M257" s="213"/>
      <c r="N257" s="47"/>
      <c r="O257" s="47"/>
      <c r="P257" s="47"/>
      <c r="Q257" s="47"/>
      <c r="R257" s="47"/>
      <c r="S257" s="47"/>
      <c r="T257" s="85"/>
      <c r="AT257" s="24" t="s">
        <v>147</v>
      </c>
      <c r="AU257" s="24" t="s">
        <v>81</v>
      </c>
    </row>
    <row r="258" s="1" customFormat="1" ht="16.5" customHeight="1">
      <c r="B258" s="197"/>
      <c r="C258" s="198" t="s">
        <v>478</v>
      </c>
      <c r="D258" s="198" t="s">
        <v>140</v>
      </c>
      <c r="E258" s="199" t="s">
        <v>479</v>
      </c>
      <c r="F258" s="200" t="s">
        <v>480</v>
      </c>
      <c r="G258" s="201" t="s">
        <v>231</v>
      </c>
      <c r="H258" s="202">
        <v>2</v>
      </c>
      <c r="I258" s="203"/>
      <c r="J258" s="204">
        <f>ROUND(I258*H258,2)</f>
        <v>0</v>
      </c>
      <c r="K258" s="200" t="s">
        <v>144</v>
      </c>
      <c r="L258" s="46"/>
      <c r="M258" s="205" t="s">
        <v>5</v>
      </c>
      <c r="N258" s="206" t="s">
        <v>42</v>
      </c>
      <c r="O258" s="47"/>
      <c r="P258" s="207">
        <f>O258*H258</f>
        <v>0</v>
      </c>
      <c r="Q258" s="207">
        <v>0.00011</v>
      </c>
      <c r="R258" s="207">
        <f>Q258*H258</f>
        <v>0.00022000000000000001</v>
      </c>
      <c r="S258" s="207">
        <v>0</v>
      </c>
      <c r="T258" s="208">
        <f>S258*H258</f>
        <v>0</v>
      </c>
      <c r="AR258" s="24" t="s">
        <v>242</v>
      </c>
      <c r="AT258" s="24" t="s">
        <v>140</v>
      </c>
      <c r="AU258" s="24" t="s">
        <v>81</v>
      </c>
      <c r="AY258" s="24" t="s">
        <v>138</v>
      </c>
      <c r="BE258" s="209">
        <f>IF(N258="základní",J258,0)</f>
        <v>0</v>
      </c>
      <c r="BF258" s="209">
        <f>IF(N258="snížená",J258,0)</f>
        <v>0</v>
      </c>
      <c r="BG258" s="209">
        <f>IF(N258="zákl. přenesená",J258,0)</f>
        <v>0</v>
      </c>
      <c r="BH258" s="209">
        <f>IF(N258="sníž. přenesená",J258,0)</f>
        <v>0</v>
      </c>
      <c r="BI258" s="209">
        <f>IF(N258="nulová",J258,0)</f>
        <v>0</v>
      </c>
      <c r="BJ258" s="24" t="s">
        <v>79</v>
      </c>
      <c r="BK258" s="209">
        <f>ROUND(I258*H258,2)</f>
        <v>0</v>
      </c>
      <c r="BL258" s="24" t="s">
        <v>242</v>
      </c>
      <c r="BM258" s="24" t="s">
        <v>481</v>
      </c>
    </row>
    <row r="259" s="1" customFormat="1">
      <c r="B259" s="46"/>
      <c r="D259" s="210" t="s">
        <v>147</v>
      </c>
      <c r="F259" s="211" t="s">
        <v>482</v>
      </c>
      <c r="I259" s="212"/>
      <c r="L259" s="46"/>
      <c r="M259" s="213"/>
      <c r="N259" s="47"/>
      <c r="O259" s="47"/>
      <c r="P259" s="47"/>
      <c r="Q259" s="47"/>
      <c r="R259" s="47"/>
      <c r="S259" s="47"/>
      <c r="T259" s="85"/>
      <c r="AT259" s="24" t="s">
        <v>147</v>
      </c>
      <c r="AU259" s="24" t="s">
        <v>81</v>
      </c>
    </row>
    <row r="260" s="1" customFormat="1" ht="16.5" customHeight="1">
      <c r="B260" s="197"/>
      <c r="C260" s="198" t="s">
        <v>483</v>
      </c>
      <c r="D260" s="198" t="s">
        <v>140</v>
      </c>
      <c r="E260" s="199" t="s">
        <v>484</v>
      </c>
      <c r="F260" s="200" t="s">
        <v>485</v>
      </c>
      <c r="G260" s="201" t="s">
        <v>245</v>
      </c>
      <c r="H260" s="202">
        <v>55</v>
      </c>
      <c r="I260" s="203"/>
      <c r="J260" s="204">
        <f>ROUND(I260*H260,2)</f>
        <v>0</v>
      </c>
      <c r="K260" s="200" t="s">
        <v>144</v>
      </c>
      <c r="L260" s="46"/>
      <c r="M260" s="205" t="s">
        <v>5</v>
      </c>
      <c r="N260" s="206" t="s">
        <v>42</v>
      </c>
      <c r="O260" s="47"/>
      <c r="P260" s="207">
        <f>O260*H260</f>
        <v>0</v>
      </c>
      <c r="Q260" s="207">
        <v>0.00012999999999999999</v>
      </c>
      <c r="R260" s="207">
        <f>Q260*H260</f>
        <v>0.0071499999999999992</v>
      </c>
      <c r="S260" s="207">
        <v>0</v>
      </c>
      <c r="T260" s="208">
        <f>S260*H260</f>
        <v>0</v>
      </c>
      <c r="AR260" s="24" t="s">
        <v>242</v>
      </c>
      <c r="AT260" s="24" t="s">
        <v>140</v>
      </c>
      <c r="AU260" s="24" t="s">
        <v>81</v>
      </c>
      <c r="AY260" s="24" t="s">
        <v>138</v>
      </c>
      <c r="BE260" s="209">
        <f>IF(N260="základní",J260,0)</f>
        <v>0</v>
      </c>
      <c r="BF260" s="209">
        <f>IF(N260="snížená",J260,0)</f>
        <v>0</v>
      </c>
      <c r="BG260" s="209">
        <f>IF(N260="zákl. přenesená",J260,0)</f>
        <v>0</v>
      </c>
      <c r="BH260" s="209">
        <f>IF(N260="sníž. přenesená",J260,0)</f>
        <v>0</v>
      </c>
      <c r="BI260" s="209">
        <f>IF(N260="nulová",J260,0)</f>
        <v>0</v>
      </c>
      <c r="BJ260" s="24" t="s">
        <v>79</v>
      </c>
      <c r="BK260" s="209">
        <f>ROUND(I260*H260,2)</f>
        <v>0</v>
      </c>
      <c r="BL260" s="24" t="s">
        <v>242</v>
      </c>
      <c r="BM260" s="24" t="s">
        <v>486</v>
      </c>
    </row>
    <row r="261" s="1" customFormat="1">
      <c r="B261" s="46"/>
      <c r="D261" s="210" t="s">
        <v>147</v>
      </c>
      <c r="F261" s="211" t="s">
        <v>487</v>
      </c>
      <c r="I261" s="212"/>
      <c r="L261" s="46"/>
      <c r="M261" s="213"/>
      <c r="N261" s="47"/>
      <c r="O261" s="47"/>
      <c r="P261" s="47"/>
      <c r="Q261" s="47"/>
      <c r="R261" s="47"/>
      <c r="S261" s="47"/>
      <c r="T261" s="85"/>
      <c r="AT261" s="24" t="s">
        <v>147</v>
      </c>
      <c r="AU261" s="24" t="s">
        <v>81</v>
      </c>
    </row>
    <row r="262" s="1" customFormat="1" ht="16.5" customHeight="1">
      <c r="B262" s="197"/>
      <c r="C262" s="198" t="s">
        <v>488</v>
      </c>
      <c r="D262" s="198" t="s">
        <v>140</v>
      </c>
      <c r="E262" s="199" t="s">
        <v>489</v>
      </c>
      <c r="F262" s="200" t="s">
        <v>490</v>
      </c>
      <c r="G262" s="201" t="s">
        <v>245</v>
      </c>
      <c r="H262" s="202">
        <v>52</v>
      </c>
      <c r="I262" s="203"/>
      <c r="J262" s="204">
        <f>ROUND(I262*H262,2)</f>
        <v>0</v>
      </c>
      <c r="K262" s="200" t="s">
        <v>144</v>
      </c>
      <c r="L262" s="46"/>
      <c r="M262" s="205" t="s">
        <v>5</v>
      </c>
      <c r="N262" s="206" t="s">
        <v>42</v>
      </c>
      <c r="O262" s="47"/>
      <c r="P262" s="207">
        <f>O262*H262</f>
        <v>0</v>
      </c>
      <c r="Q262" s="207">
        <v>0.00018000000000000001</v>
      </c>
      <c r="R262" s="207">
        <f>Q262*H262</f>
        <v>0.0093600000000000003</v>
      </c>
      <c r="S262" s="207">
        <v>0</v>
      </c>
      <c r="T262" s="208">
        <f>S262*H262</f>
        <v>0</v>
      </c>
      <c r="AR262" s="24" t="s">
        <v>242</v>
      </c>
      <c r="AT262" s="24" t="s">
        <v>140</v>
      </c>
      <c r="AU262" s="24" t="s">
        <v>81</v>
      </c>
      <c r="AY262" s="24" t="s">
        <v>138</v>
      </c>
      <c r="BE262" s="209">
        <f>IF(N262="základní",J262,0)</f>
        <v>0</v>
      </c>
      <c r="BF262" s="209">
        <f>IF(N262="snížená",J262,0)</f>
        <v>0</v>
      </c>
      <c r="BG262" s="209">
        <f>IF(N262="zákl. přenesená",J262,0)</f>
        <v>0</v>
      </c>
      <c r="BH262" s="209">
        <f>IF(N262="sníž. přenesená",J262,0)</f>
        <v>0</v>
      </c>
      <c r="BI262" s="209">
        <f>IF(N262="nulová",J262,0)</f>
        <v>0</v>
      </c>
      <c r="BJ262" s="24" t="s">
        <v>79</v>
      </c>
      <c r="BK262" s="209">
        <f>ROUND(I262*H262,2)</f>
        <v>0</v>
      </c>
      <c r="BL262" s="24" t="s">
        <v>242</v>
      </c>
      <c r="BM262" s="24" t="s">
        <v>491</v>
      </c>
    </row>
    <row r="263" s="1" customFormat="1">
      <c r="B263" s="46"/>
      <c r="D263" s="210" t="s">
        <v>147</v>
      </c>
      <c r="F263" s="211" t="s">
        <v>492</v>
      </c>
      <c r="I263" s="212"/>
      <c r="L263" s="46"/>
      <c r="M263" s="213"/>
      <c r="N263" s="47"/>
      <c r="O263" s="47"/>
      <c r="P263" s="47"/>
      <c r="Q263" s="47"/>
      <c r="R263" s="47"/>
      <c r="S263" s="47"/>
      <c r="T263" s="85"/>
      <c r="AT263" s="24" t="s">
        <v>147</v>
      </c>
      <c r="AU263" s="24" t="s">
        <v>81</v>
      </c>
    </row>
    <row r="264" s="1" customFormat="1" ht="16.5" customHeight="1">
      <c r="B264" s="197"/>
      <c r="C264" s="198" t="s">
        <v>493</v>
      </c>
      <c r="D264" s="198" t="s">
        <v>140</v>
      </c>
      <c r="E264" s="199" t="s">
        <v>494</v>
      </c>
      <c r="F264" s="200" t="s">
        <v>495</v>
      </c>
      <c r="G264" s="201" t="s">
        <v>245</v>
      </c>
      <c r="H264" s="202">
        <v>174</v>
      </c>
      <c r="I264" s="203"/>
      <c r="J264" s="204">
        <f>ROUND(I264*H264,2)</f>
        <v>0</v>
      </c>
      <c r="K264" s="200" t="s">
        <v>144</v>
      </c>
      <c r="L264" s="46"/>
      <c r="M264" s="205" t="s">
        <v>5</v>
      </c>
      <c r="N264" s="206" t="s">
        <v>42</v>
      </c>
      <c r="O264" s="47"/>
      <c r="P264" s="207">
        <f>O264*H264</f>
        <v>0</v>
      </c>
      <c r="Q264" s="207">
        <v>0.00027999999999999998</v>
      </c>
      <c r="R264" s="207">
        <f>Q264*H264</f>
        <v>0.048719999999999992</v>
      </c>
      <c r="S264" s="207">
        <v>0</v>
      </c>
      <c r="T264" s="208">
        <f>S264*H264</f>
        <v>0</v>
      </c>
      <c r="AR264" s="24" t="s">
        <v>242</v>
      </c>
      <c r="AT264" s="24" t="s">
        <v>140</v>
      </c>
      <c r="AU264" s="24" t="s">
        <v>81</v>
      </c>
      <c r="AY264" s="24" t="s">
        <v>138</v>
      </c>
      <c r="BE264" s="209">
        <f>IF(N264="základní",J264,0)</f>
        <v>0</v>
      </c>
      <c r="BF264" s="209">
        <f>IF(N264="snížená",J264,0)</f>
        <v>0</v>
      </c>
      <c r="BG264" s="209">
        <f>IF(N264="zákl. přenesená",J264,0)</f>
        <v>0</v>
      </c>
      <c r="BH264" s="209">
        <f>IF(N264="sníž. přenesená",J264,0)</f>
        <v>0</v>
      </c>
      <c r="BI264" s="209">
        <f>IF(N264="nulová",J264,0)</f>
        <v>0</v>
      </c>
      <c r="BJ264" s="24" t="s">
        <v>79</v>
      </c>
      <c r="BK264" s="209">
        <f>ROUND(I264*H264,2)</f>
        <v>0</v>
      </c>
      <c r="BL264" s="24" t="s">
        <v>242</v>
      </c>
      <c r="BM264" s="24" t="s">
        <v>496</v>
      </c>
    </row>
    <row r="265" s="1" customFormat="1">
      <c r="B265" s="46"/>
      <c r="D265" s="210" t="s">
        <v>147</v>
      </c>
      <c r="F265" s="211" t="s">
        <v>497</v>
      </c>
      <c r="I265" s="212"/>
      <c r="L265" s="46"/>
      <c r="M265" s="213"/>
      <c r="N265" s="47"/>
      <c r="O265" s="47"/>
      <c r="P265" s="47"/>
      <c r="Q265" s="47"/>
      <c r="R265" s="47"/>
      <c r="S265" s="47"/>
      <c r="T265" s="85"/>
      <c r="AT265" s="24" t="s">
        <v>147</v>
      </c>
      <c r="AU265" s="24" t="s">
        <v>81</v>
      </c>
    </row>
    <row r="266" s="1" customFormat="1" ht="16.5" customHeight="1">
      <c r="B266" s="197"/>
      <c r="C266" s="198" t="s">
        <v>498</v>
      </c>
      <c r="D266" s="198" t="s">
        <v>140</v>
      </c>
      <c r="E266" s="199" t="s">
        <v>499</v>
      </c>
      <c r="F266" s="200" t="s">
        <v>500</v>
      </c>
      <c r="G266" s="201" t="s">
        <v>245</v>
      </c>
      <c r="H266" s="202">
        <v>130</v>
      </c>
      <c r="I266" s="203"/>
      <c r="J266" s="204">
        <f>ROUND(I266*H266,2)</f>
        <v>0</v>
      </c>
      <c r="K266" s="200" t="s">
        <v>144</v>
      </c>
      <c r="L266" s="46"/>
      <c r="M266" s="205" t="s">
        <v>5</v>
      </c>
      <c r="N266" s="206" t="s">
        <v>42</v>
      </c>
      <c r="O266" s="47"/>
      <c r="P266" s="207">
        <f>O266*H266</f>
        <v>0</v>
      </c>
      <c r="Q266" s="207">
        <v>0.00046000000000000001</v>
      </c>
      <c r="R266" s="207">
        <f>Q266*H266</f>
        <v>0.059799999999999999</v>
      </c>
      <c r="S266" s="207">
        <v>0</v>
      </c>
      <c r="T266" s="208">
        <f>S266*H266</f>
        <v>0</v>
      </c>
      <c r="AR266" s="24" t="s">
        <v>242</v>
      </c>
      <c r="AT266" s="24" t="s">
        <v>140</v>
      </c>
      <c r="AU266" s="24" t="s">
        <v>81</v>
      </c>
      <c r="AY266" s="24" t="s">
        <v>138</v>
      </c>
      <c r="BE266" s="209">
        <f>IF(N266="základní",J266,0)</f>
        <v>0</v>
      </c>
      <c r="BF266" s="209">
        <f>IF(N266="snížená",J266,0)</f>
        <v>0</v>
      </c>
      <c r="BG266" s="209">
        <f>IF(N266="zákl. přenesená",J266,0)</f>
        <v>0</v>
      </c>
      <c r="BH266" s="209">
        <f>IF(N266="sníž. přenesená",J266,0)</f>
        <v>0</v>
      </c>
      <c r="BI266" s="209">
        <f>IF(N266="nulová",J266,0)</f>
        <v>0</v>
      </c>
      <c r="BJ266" s="24" t="s">
        <v>79</v>
      </c>
      <c r="BK266" s="209">
        <f>ROUND(I266*H266,2)</f>
        <v>0</v>
      </c>
      <c r="BL266" s="24" t="s">
        <v>242</v>
      </c>
      <c r="BM266" s="24" t="s">
        <v>501</v>
      </c>
    </row>
    <row r="267" s="1" customFormat="1">
      <c r="B267" s="46"/>
      <c r="D267" s="210" t="s">
        <v>147</v>
      </c>
      <c r="F267" s="211" t="s">
        <v>502</v>
      </c>
      <c r="I267" s="212"/>
      <c r="L267" s="46"/>
      <c r="M267" s="213"/>
      <c r="N267" s="47"/>
      <c r="O267" s="47"/>
      <c r="P267" s="47"/>
      <c r="Q267" s="47"/>
      <c r="R267" s="47"/>
      <c r="S267" s="47"/>
      <c r="T267" s="85"/>
      <c r="AT267" s="24" t="s">
        <v>147</v>
      </c>
      <c r="AU267" s="24" t="s">
        <v>81</v>
      </c>
    </row>
    <row r="268" s="1" customFormat="1" ht="16.5" customHeight="1">
      <c r="B268" s="197"/>
      <c r="C268" s="198" t="s">
        <v>503</v>
      </c>
      <c r="D268" s="198" t="s">
        <v>140</v>
      </c>
      <c r="E268" s="199" t="s">
        <v>504</v>
      </c>
      <c r="F268" s="200" t="s">
        <v>505</v>
      </c>
      <c r="G268" s="201" t="s">
        <v>245</v>
      </c>
      <c r="H268" s="202">
        <v>26</v>
      </c>
      <c r="I268" s="203"/>
      <c r="J268" s="204">
        <f>ROUND(I268*H268,2)</f>
        <v>0</v>
      </c>
      <c r="K268" s="200" t="s">
        <v>5</v>
      </c>
      <c r="L268" s="46"/>
      <c r="M268" s="205" t="s">
        <v>5</v>
      </c>
      <c r="N268" s="206" t="s">
        <v>42</v>
      </c>
      <c r="O268" s="47"/>
      <c r="P268" s="207">
        <f>O268*H268</f>
        <v>0</v>
      </c>
      <c r="Q268" s="207">
        <v>0.00046000000000000001</v>
      </c>
      <c r="R268" s="207">
        <f>Q268*H268</f>
        <v>0.01196</v>
      </c>
      <c r="S268" s="207">
        <v>0</v>
      </c>
      <c r="T268" s="208">
        <f>S268*H268</f>
        <v>0</v>
      </c>
      <c r="AR268" s="24" t="s">
        <v>242</v>
      </c>
      <c r="AT268" s="24" t="s">
        <v>140</v>
      </c>
      <c r="AU268" s="24" t="s">
        <v>81</v>
      </c>
      <c r="AY268" s="24" t="s">
        <v>138</v>
      </c>
      <c r="BE268" s="209">
        <f>IF(N268="základní",J268,0)</f>
        <v>0</v>
      </c>
      <c r="BF268" s="209">
        <f>IF(N268="snížená",J268,0)</f>
        <v>0</v>
      </c>
      <c r="BG268" s="209">
        <f>IF(N268="zákl. přenesená",J268,0)</f>
        <v>0</v>
      </c>
      <c r="BH268" s="209">
        <f>IF(N268="sníž. přenesená",J268,0)</f>
        <v>0</v>
      </c>
      <c r="BI268" s="209">
        <f>IF(N268="nulová",J268,0)</f>
        <v>0</v>
      </c>
      <c r="BJ268" s="24" t="s">
        <v>79</v>
      </c>
      <c r="BK268" s="209">
        <f>ROUND(I268*H268,2)</f>
        <v>0</v>
      </c>
      <c r="BL268" s="24" t="s">
        <v>242</v>
      </c>
      <c r="BM268" s="24" t="s">
        <v>506</v>
      </c>
    </row>
    <row r="269" s="1" customFormat="1">
      <c r="B269" s="46"/>
      <c r="D269" s="210" t="s">
        <v>147</v>
      </c>
      <c r="F269" s="211" t="s">
        <v>507</v>
      </c>
      <c r="I269" s="212"/>
      <c r="L269" s="46"/>
      <c r="M269" s="213"/>
      <c r="N269" s="47"/>
      <c r="O269" s="47"/>
      <c r="P269" s="47"/>
      <c r="Q269" s="47"/>
      <c r="R269" s="47"/>
      <c r="S269" s="47"/>
      <c r="T269" s="85"/>
      <c r="AT269" s="24" t="s">
        <v>147</v>
      </c>
      <c r="AU269" s="24" t="s">
        <v>81</v>
      </c>
    </row>
    <row r="270" s="1" customFormat="1" ht="16.5" customHeight="1">
      <c r="B270" s="197"/>
      <c r="C270" s="198" t="s">
        <v>508</v>
      </c>
      <c r="D270" s="198" t="s">
        <v>140</v>
      </c>
      <c r="E270" s="199" t="s">
        <v>509</v>
      </c>
      <c r="F270" s="200" t="s">
        <v>510</v>
      </c>
      <c r="G270" s="201" t="s">
        <v>245</v>
      </c>
      <c r="H270" s="202">
        <v>411</v>
      </c>
      <c r="I270" s="203"/>
      <c r="J270" s="204">
        <f>ROUND(I270*H270,2)</f>
        <v>0</v>
      </c>
      <c r="K270" s="200" t="s">
        <v>144</v>
      </c>
      <c r="L270" s="46"/>
      <c r="M270" s="205" t="s">
        <v>5</v>
      </c>
      <c r="N270" s="206" t="s">
        <v>42</v>
      </c>
      <c r="O270" s="47"/>
      <c r="P270" s="207">
        <f>O270*H270</f>
        <v>0</v>
      </c>
      <c r="Q270" s="207">
        <v>0</v>
      </c>
      <c r="R270" s="207">
        <f>Q270*H270</f>
        <v>0</v>
      </c>
      <c r="S270" s="207">
        <v>0</v>
      </c>
      <c r="T270" s="208">
        <f>S270*H270</f>
        <v>0</v>
      </c>
      <c r="AR270" s="24" t="s">
        <v>242</v>
      </c>
      <c r="AT270" s="24" t="s">
        <v>140</v>
      </c>
      <c r="AU270" s="24" t="s">
        <v>81</v>
      </c>
      <c r="AY270" s="24" t="s">
        <v>138</v>
      </c>
      <c r="BE270" s="209">
        <f>IF(N270="základní",J270,0)</f>
        <v>0</v>
      </c>
      <c r="BF270" s="209">
        <f>IF(N270="snížená",J270,0)</f>
        <v>0</v>
      </c>
      <c r="BG270" s="209">
        <f>IF(N270="zákl. přenesená",J270,0)</f>
        <v>0</v>
      </c>
      <c r="BH270" s="209">
        <f>IF(N270="sníž. přenesená",J270,0)</f>
        <v>0</v>
      </c>
      <c r="BI270" s="209">
        <f>IF(N270="nulová",J270,0)</f>
        <v>0</v>
      </c>
      <c r="BJ270" s="24" t="s">
        <v>79</v>
      </c>
      <c r="BK270" s="209">
        <f>ROUND(I270*H270,2)</f>
        <v>0</v>
      </c>
      <c r="BL270" s="24" t="s">
        <v>242</v>
      </c>
      <c r="BM270" s="24" t="s">
        <v>511</v>
      </c>
    </row>
    <row r="271" s="1" customFormat="1">
      <c r="B271" s="46"/>
      <c r="D271" s="210" t="s">
        <v>147</v>
      </c>
      <c r="F271" s="211" t="s">
        <v>512</v>
      </c>
      <c r="I271" s="212"/>
      <c r="L271" s="46"/>
      <c r="M271" s="213"/>
      <c r="N271" s="47"/>
      <c r="O271" s="47"/>
      <c r="P271" s="47"/>
      <c r="Q271" s="47"/>
      <c r="R271" s="47"/>
      <c r="S271" s="47"/>
      <c r="T271" s="85"/>
      <c r="AT271" s="24" t="s">
        <v>147</v>
      </c>
      <c r="AU271" s="24" t="s">
        <v>81</v>
      </c>
    </row>
    <row r="272" s="1" customFormat="1" ht="16.5" customHeight="1">
      <c r="B272" s="197"/>
      <c r="C272" s="198" t="s">
        <v>513</v>
      </c>
      <c r="D272" s="198" t="s">
        <v>140</v>
      </c>
      <c r="E272" s="199" t="s">
        <v>514</v>
      </c>
      <c r="F272" s="200" t="s">
        <v>515</v>
      </c>
      <c r="G272" s="201" t="s">
        <v>245</v>
      </c>
      <c r="H272" s="202">
        <v>26</v>
      </c>
      <c r="I272" s="203"/>
      <c r="J272" s="204">
        <f>ROUND(I272*H272,2)</f>
        <v>0</v>
      </c>
      <c r="K272" s="200" t="s">
        <v>144</v>
      </c>
      <c r="L272" s="46"/>
      <c r="M272" s="205" t="s">
        <v>5</v>
      </c>
      <c r="N272" s="206" t="s">
        <v>42</v>
      </c>
      <c r="O272" s="47"/>
      <c r="P272" s="207">
        <f>O272*H272</f>
        <v>0</v>
      </c>
      <c r="Q272" s="207">
        <v>0</v>
      </c>
      <c r="R272" s="207">
        <f>Q272*H272</f>
        <v>0</v>
      </c>
      <c r="S272" s="207">
        <v>0</v>
      </c>
      <c r="T272" s="208">
        <f>S272*H272</f>
        <v>0</v>
      </c>
      <c r="AR272" s="24" t="s">
        <v>242</v>
      </c>
      <c r="AT272" s="24" t="s">
        <v>140</v>
      </c>
      <c r="AU272" s="24" t="s">
        <v>81</v>
      </c>
      <c r="AY272" s="24" t="s">
        <v>138</v>
      </c>
      <c r="BE272" s="209">
        <f>IF(N272="základní",J272,0)</f>
        <v>0</v>
      </c>
      <c r="BF272" s="209">
        <f>IF(N272="snížená",J272,0)</f>
        <v>0</v>
      </c>
      <c r="BG272" s="209">
        <f>IF(N272="zákl. přenesená",J272,0)</f>
        <v>0</v>
      </c>
      <c r="BH272" s="209">
        <f>IF(N272="sníž. přenesená",J272,0)</f>
        <v>0</v>
      </c>
      <c r="BI272" s="209">
        <f>IF(N272="nulová",J272,0)</f>
        <v>0</v>
      </c>
      <c r="BJ272" s="24" t="s">
        <v>79</v>
      </c>
      <c r="BK272" s="209">
        <f>ROUND(I272*H272,2)</f>
        <v>0</v>
      </c>
      <c r="BL272" s="24" t="s">
        <v>242</v>
      </c>
      <c r="BM272" s="24" t="s">
        <v>516</v>
      </c>
    </row>
    <row r="273" s="1" customFormat="1">
      <c r="B273" s="46"/>
      <c r="D273" s="210" t="s">
        <v>147</v>
      </c>
      <c r="F273" s="211" t="s">
        <v>517</v>
      </c>
      <c r="I273" s="212"/>
      <c r="L273" s="46"/>
      <c r="M273" s="213"/>
      <c r="N273" s="47"/>
      <c r="O273" s="47"/>
      <c r="P273" s="47"/>
      <c r="Q273" s="47"/>
      <c r="R273" s="47"/>
      <c r="S273" s="47"/>
      <c r="T273" s="85"/>
      <c r="AT273" s="24" t="s">
        <v>147</v>
      </c>
      <c r="AU273" s="24" t="s">
        <v>81</v>
      </c>
    </row>
    <row r="274" s="1" customFormat="1" ht="16.5" customHeight="1">
      <c r="B274" s="197"/>
      <c r="C274" s="198" t="s">
        <v>518</v>
      </c>
      <c r="D274" s="198" t="s">
        <v>140</v>
      </c>
      <c r="E274" s="199" t="s">
        <v>519</v>
      </c>
      <c r="F274" s="200" t="s">
        <v>520</v>
      </c>
      <c r="G274" s="201" t="s">
        <v>231</v>
      </c>
      <c r="H274" s="202">
        <v>1</v>
      </c>
      <c r="I274" s="203"/>
      <c r="J274" s="204">
        <f>ROUND(I274*H274,2)</f>
        <v>0</v>
      </c>
      <c r="K274" s="200" t="s">
        <v>5</v>
      </c>
      <c r="L274" s="46"/>
      <c r="M274" s="205" t="s">
        <v>5</v>
      </c>
      <c r="N274" s="206" t="s">
        <v>42</v>
      </c>
      <c r="O274" s="47"/>
      <c r="P274" s="207">
        <f>O274*H274</f>
        <v>0</v>
      </c>
      <c r="Q274" s="207">
        <v>0</v>
      </c>
      <c r="R274" s="207">
        <f>Q274*H274</f>
        <v>0</v>
      </c>
      <c r="S274" s="207">
        <v>0</v>
      </c>
      <c r="T274" s="208">
        <f>S274*H274</f>
        <v>0</v>
      </c>
      <c r="AR274" s="24" t="s">
        <v>242</v>
      </c>
      <c r="AT274" s="24" t="s">
        <v>140</v>
      </c>
      <c r="AU274" s="24" t="s">
        <v>81</v>
      </c>
      <c r="AY274" s="24" t="s">
        <v>138</v>
      </c>
      <c r="BE274" s="209">
        <f>IF(N274="základní",J274,0)</f>
        <v>0</v>
      </c>
      <c r="BF274" s="209">
        <f>IF(N274="snížená",J274,0)</f>
        <v>0</v>
      </c>
      <c r="BG274" s="209">
        <f>IF(N274="zákl. přenesená",J274,0)</f>
        <v>0</v>
      </c>
      <c r="BH274" s="209">
        <f>IF(N274="sníž. přenesená",J274,0)</f>
        <v>0</v>
      </c>
      <c r="BI274" s="209">
        <f>IF(N274="nulová",J274,0)</f>
        <v>0</v>
      </c>
      <c r="BJ274" s="24" t="s">
        <v>79</v>
      </c>
      <c r="BK274" s="209">
        <f>ROUND(I274*H274,2)</f>
        <v>0</v>
      </c>
      <c r="BL274" s="24" t="s">
        <v>242</v>
      </c>
      <c r="BM274" s="24" t="s">
        <v>521</v>
      </c>
    </row>
    <row r="275" s="1" customFormat="1">
      <c r="B275" s="46"/>
      <c r="D275" s="210" t="s">
        <v>147</v>
      </c>
      <c r="F275" s="211" t="s">
        <v>520</v>
      </c>
      <c r="I275" s="212"/>
      <c r="L275" s="46"/>
      <c r="M275" s="213"/>
      <c r="N275" s="47"/>
      <c r="O275" s="47"/>
      <c r="P275" s="47"/>
      <c r="Q275" s="47"/>
      <c r="R275" s="47"/>
      <c r="S275" s="47"/>
      <c r="T275" s="85"/>
      <c r="AT275" s="24" t="s">
        <v>147</v>
      </c>
      <c r="AU275" s="24" t="s">
        <v>81</v>
      </c>
    </row>
    <row r="276" s="1" customFormat="1" ht="16.5" customHeight="1">
      <c r="B276" s="197"/>
      <c r="C276" s="198" t="s">
        <v>522</v>
      </c>
      <c r="D276" s="198" t="s">
        <v>140</v>
      </c>
      <c r="E276" s="199" t="s">
        <v>523</v>
      </c>
      <c r="F276" s="200" t="s">
        <v>524</v>
      </c>
      <c r="G276" s="201" t="s">
        <v>198</v>
      </c>
      <c r="H276" s="202">
        <v>1.0289999999999999</v>
      </c>
      <c r="I276" s="203"/>
      <c r="J276" s="204">
        <f>ROUND(I276*H276,2)</f>
        <v>0</v>
      </c>
      <c r="K276" s="200" t="s">
        <v>144</v>
      </c>
      <c r="L276" s="46"/>
      <c r="M276" s="205" t="s">
        <v>5</v>
      </c>
      <c r="N276" s="206" t="s">
        <v>42</v>
      </c>
      <c r="O276" s="47"/>
      <c r="P276" s="207">
        <f>O276*H276</f>
        <v>0</v>
      </c>
      <c r="Q276" s="207">
        <v>0</v>
      </c>
      <c r="R276" s="207">
        <f>Q276*H276</f>
        <v>0</v>
      </c>
      <c r="S276" s="207">
        <v>0</v>
      </c>
      <c r="T276" s="208">
        <f>S276*H276</f>
        <v>0</v>
      </c>
      <c r="AR276" s="24" t="s">
        <v>242</v>
      </c>
      <c r="AT276" s="24" t="s">
        <v>140</v>
      </c>
      <c r="AU276" s="24" t="s">
        <v>81</v>
      </c>
      <c r="AY276" s="24" t="s">
        <v>138</v>
      </c>
      <c r="BE276" s="209">
        <f>IF(N276="základní",J276,0)</f>
        <v>0</v>
      </c>
      <c r="BF276" s="209">
        <f>IF(N276="snížená",J276,0)</f>
        <v>0</v>
      </c>
      <c r="BG276" s="209">
        <f>IF(N276="zákl. přenesená",J276,0)</f>
        <v>0</v>
      </c>
      <c r="BH276" s="209">
        <f>IF(N276="sníž. přenesená",J276,0)</f>
        <v>0</v>
      </c>
      <c r="BI276" s="209">
        <f>IF(N276="nulová",J276,0)</f>
        <v>0</v>
      </c>
      <c r="BJ276" s="24" t="s">
        <v>79</v>
      </c>
      <c r="BK276" s="209">
        <f>ROUND(I276*H276,2)</f>
        <v>0</v>
      </c>
      <c r="BL276" s="24" t="s">
        <v>242</v>
      </c>
      <c r="BM276" s="24" t="s">
        <v>525</v>
      </c>
    </row>
    <row r="277" s="1" customFormat="1">
      <c r="B277" s="46"/>
      <c r="D277" s="210" t="s">
        <v>147</v>
      </c>
      <c r="F277" s="211" t="s">
        <v>526</v>
      </c>
      <c r="I277" s="212"/>
      <c r="L277" s="46"/>
      <c r="M277" s="213"/>
      <c r="N277" s="47"/>
      <c r="O277" s="47"/>
      <c r="P277" s="47"/>
      <c r="Q277" s="47"/>
      <c r="R277" s="47"/>
      <c r="S277" s="47"/>
      <c r="T277" s="85"/>
      <c r="AT277" s="24" t="s">
        <v>147</v>
      </c>
      <c r="AU277" s="24" t="s">
        <v>81</v>
      </c>
    </row>
    <row r="278" s="1" customFormat="1" ht="16.5" customHeight="1">
      <c r="B278" s="197"/>
      <c r="C278" s="198" t="s">
        <v>527</v>
      </c>
      <c r="D278" s="198" t="s">
        <v>140</v>
      </c>
      <c r="E278" s="199" t="s">
        <v>528</v>
      </c>
      <c r="F278" s="200" t="s">
        <v>529</v>
      </c>
      <c r="G278" s="201" t="s">
        <v>198</v>
      </c>
      <c r="H278" s="202">
        <v>1.0289999999999999</v>
      </c>
      <c r="I278" s="203"/>
      <c r="J278" s="204">
        <f>ROUND(I278*H278,2)</f>
        <v>0</v>
      </c>
      <c r="K278" s="200" t="s">
        <v>144</v>
      </c>
      <c r="L278" s="46"/>
      <c r="M278" s="205" t="s">
        <v>5</v>
      </c>
      <c r="N278" s="206" t="s">
        <v>42</v>
      </c>
      <c r="O278" s="47"/>
      <c r="P278" s="207">
        <f>O278*H278</f>
        <v>0</v>
      </c>
      <c r="Q278" s="207">
        <v>0</v>
      </c>
      <c r="R278" s="207">
        <f>Q278*H278</f>
        <v>0</v>
      </c>
      <c r="S278" s="207">
        <v>0</v>
      </c>
      <c r="T278" s="208">
        <f>S278*H278</f>
        <v>0</v>
      </c>
      <c r="AR278" s="24" t="s">
        <v>242</v>
      </c>
      <c r="AT278" s="24" t="s">
        <v>140</v>
      </c>
      <c r="AU278" s="24" t="s">
        <v>81</v>
      </c>
      <c r="AY278" s="24" t="s">
        <v>138</v>
      </c>
      <c r="BE278" s="209">
        <f>IF(N278="základní",J278,0)</f>
        <v>0</v>
      </c>
      <c r="BF278" s="209">
        <f>IF(N278="snížená",J278,0)</f>
        <v>0</v>
      </c>
      <c r="BG278" s="209">
        <f>IF(N278="zákl. přenesená",J278,0)</f>
        <v>0</v>
      </c>
      <c r="BH278" s="209">
        <f>IF(N278="sníž. přenesená",J278,0)</f>
        <v>0</v>
      </c>
      <c r="BI278" s="209">
        <f>IF(N278="nulová",J278,0)</f>
        <v>0</v>
      </c>
      <c r="BJ278" s="24" t="s">
        <v>79</v>
      </c>
      <c r="BK278" s="209">
        <f>ROUND(I278*H278,2)</f>
        <v>0</v>
      </c>
      <c r="BL278" s="24" t="s">
        <v>242</v>
      </c>
      <c r="BM278" s="24" t="s">
        <v>530</v>
      </c>
    </row>
    <row r="279" s="1" customFormat="1">
      <c r="B279" s="46"/>
      <c r="D279" s="210" t="s">
        <v>147</v>
      </c>
      <c r="F279" s="211" t="s">
        <v>531</v>
      </c>
      <c r="I279" s="212"/>
      <c r="L279" s="46"/>
      <c r="M279" s="213"/>
      <c r="N279" s="47"/>
      <c r="O279" s="47"/>
      <c r="P279" s="47"/>
      <c r="Q279" s="47"/>
      <c r="R279" s="47"/>
      <c r="S279" s="47"/>
      <c r="T279" s="85"/>
      <c r="AT279" s="24" t="s">
        <v>147</v>
      </c>
      <c r="AU279" s="24" t="s">
        <v>81</v>
      </c>
    </row>
    <row r="280" s="10" customFormat="1" ht="29.88" customHeight="1">
      <c r="B280" s="184"/>
      <c r="D280" s="185" t="s">
        <v>70</v>
      </c>
      <c r="E280" s="195" t="s">
        <v>532</v>
      </c>
      <c r="F280" s="195" t="s">
        <v>533</v>
      </c>
      <c r="I280" s="187"/>
      <c r="J280" s="196">
        <f>BK280</f>
        <v>0</v>
      </c>
      <c r="L280" s="184"/>
      <c r="M280" s="189"/>
      <c r="N280" s="190"/>
      <c r="O280" s="190"/>
      <c r="P280" s="191">
        <f>SUM(P281:P348)</f>
        <v>0</v>
      </c>
      <c r="Q280" s="190"/>
      <c r="R280" s="191">
        <f>SUM(R281:R348)</f>
        <v>0.31994000000000011</v>
      </c>
      <c r="S280" s="190"/>
      <c r="T280" s="192">
        <f>SUM(T281:T348)</f>
        <v>0</v>
      </c>
      <c r="AR280" s="185" t="s">
        <v>81</v>
      </c>
      <c r="AT280" s="193" t="s">
        <v>70</v>
      </c>
      <c r="AU280" s="193" t="s">
        <v>79</v>
      </c>
      <c r="AY280" s="185" t="s">
        <v>138</v>
      </c>
      <c r="BK280" s="194">
        <f>SUM(BK281:BK348)</f>
        <v>0</v>
      </c>
    </row>
    <row r="281" s="1" customFormat="1" ht="16.5" customHeight="1">
      <c r="B281" s="197"/>
      <c r="C281" s="198" t="s">
        <v>534</v>
      </c>
      <c r="D281" s="198" t="s">
        <v>140</v>
      </c>
      <c r="E281" s="199" t="s">
        <v>535</v>
      </c>
      <c r="F281" s="200" t="s">
        <v>536</v>
      </c>
      <c r="G281" s="201" t="s">
        <v>231</v>
      </c>
      <c r="H281" s="202">
        <v>4</v>
      </c>
      <c r="I281" s="203"/>
      <c r="J281" s="204">
        <f>ROUND(I281*H281,2)</f>
        <v>0</v>
      </c>
      <c r="K281" s="200" t="s">
        <v>144</v>
      </c>
      <c r="L281" s="46"/>
      <c r="M281" s="205" t="s">
        <v>5</v>
      </c>
      <c r="N281" s="206" t="s">
        <v>42</v>
      </c>
      <c r="O281" s="47"/>
      <c r="P281" s="207">
        <f>O281*H281</f>
        <v>0</v>
      </c>
      <c r="Q281" s="207">
        <v>0.0072100000000000003</v>
      </c>
      <c r="R281" s="207">
        <f>Q281*H281</f>
        <v>0.028840000000000001</v>
      </c>
      <c r="S281" s="207">
        <v>0</v>
      </c>
      <c r="T281" s="208">
        <f>S281*H281</f>
        <v>0</v>
      </c>
      <c r="AR281" s="24" t="s">
        <v>242</v>
      </c>
      <c r="AT281" s="24" t="s">
        <v>140</v>
      </c>
      <c r="AU281" s="24" t="s">
        <v>81</v>
      </c>
      <c r="AY281" s="24" t="s">
        <v>138</v>
      </c>
      <c r="BE281" s="209">
        <f>IF(N281="základní",J281,0)</f>
        <v>0</v>
      </c>
      <c r="BF281" s="209">
        <f>IF(N281="snížená",J281,0)</f>
        <v>0</v>
      </c>
      <c r="BG281" s="209">
        <f>IF(N281="zákl. přenesená",J281,0)</f>
        <v>0</v>
      </c>
      <c r="BH281" s="209">
        <f>IF(N281="sníž. přenesená",J281,0)</f>
        <v>0</v>
      </c>
      <c r="BI281" s="209">
        <f>IF(N281="nulová",J281,0)</f>
        <v>0</v>
      </c>
      <c r="BJ281" s="24" t="s">
        <v>79</v>
      </c>
      <c r="BK281" s="209">
        <f>ROUND(I281*H281,2)</f>
        <v>0</v>
      </c>
      <c r="BL281" s="24" t="s">
        <v>242</v>
      </c>
      <c r="BM281" s="24" t="s">
        <v>537</v>
      </c>
    </row>
    <row r="282" s="1" customFormat="1">
      <c r="B282" s="46"/>
      <c r="D282" s="210" t="s">
        <v>147</v>
      </c>
      <c r="F282" s="211" t="s">
        <v>538</v>
      </c>
      <c r="I282" s="212"/>
      <c r="L282" s="46"/>
      <c r="M282" s="213"/>
      <c r="N282" s="47"/>
      <c r="O282" s="47"/>
      <c r="P282" s="47"/>
      <c r="Q282" s="47"/>
      <c r="R282" s="47"/>
      <c r="S282" s="47"/>
      <c r="T282" s="85"/>
      <c r="AT282" s="24" t="s">
        <v>147</v>
      </c>
      <c r="AU282" s="24" t="s">
        <v>81</v>
      </c>
    </row>
    <row r="283" s="1" customFormat="1" ht="16.5" customHeight="1">
      <c r="B283" s="197"/>
      <c r="C283" s="198" t="s">
        <v>539</v>
      </c>
      <c r="D283" s="198" t="s">
        <v>140</v>
      </c>
      <c r="E283" s="199" t="s">
        <v>540</v>
      </c>
      <c r="F283" s="200" t="s">
        <v>541</v>
      </c>
      <c r="G283" s="201" t="s">
        <v>231</v>
      </c>
      <c r="H283" s="202">
        <v>20</v>
      </c>
      <c r="I283" s="203"/>
      <c r="J283" s="204">
        <f>ROUND(I283*H283,2)</f>
        <v>0</v>
      </c>
      <c r="K283" s="200" t="s">
        <v>144</v>
      </c>
      <c r="L283" s="46"/>
      <c r="M283" s="205" t="s">
        <v>5</v>
      </c>
      <c r="N283" s="206" t="s">
        <v>42</v>
      </c>
      <c r="O283" s="47"/>
      <c r="P283" s="207">
        <f>O283*H283</f>
        <v>0</v>
      </c>
      <c r="Q283" s="207">
        <v>0.00911</v>
      </c>
      <c r="R283" s="207">
        <f>Q283*H283</f>
        <v>0.1822</v>
      </c>
      <c r="S283" s="207">
        <v>0</v>
      </c>
      <c r="T283" s="208">
        <f>S283*H283</f>
        <v>0</v>
      </c>
      <c r="AR283" s="24" t="s">
        <v>242</v>
      </c>
      <c r="AT283" s="24" t="s">
        <v>140</v>
      </c>
      <c r="AU283" s="24" t="s">
        <v>81</v>
      </c>
      <c r="AY283" s="24" t="s">
        <v>138</v>
      </c>
      <c r="BE283" s="209">
        <f>IF(N283="základní",J283,0)</f>
        <v>0</v>
      </c>
      <c r="BF283" s="209">
        <f>IF(N283="snížená",J283,0)</f>
        <v>0</v>
      </c>
      <c r="BG283" s="209">
        <f>IF(N283="zákl. přenesená",J283,0)</f>
        <v>0</v>
      </c>
      <c r="BH283" s="209">
        <f>IF(N283="sníž. přenesená",J283,0)</f>
        <v>0</v>
      </c>
      <c r="BI283" s="209">
        <f>IF(N283="nulová",J283,0)</f>
        <v>0</v>
      </c>
      <c r="BJ283" s="24" t="s">
        <v>79</v>
      </c>
      <c r="BK283" s="209">
        <f>ROUND(I283*H283,2)</f>
        <v>0</v>
      </c>
      <c r="BL283" s="24" t="s">
        <v>242</v>
      </c>
      <c r="BM283" s="24" t="s">
        <v>542</v>
      </c>
    </row>
    <row r="284" s="1" customFormat="1">
      <c r="B284" s="46"/>
      <c r="D284" s="210" t="s">
        <v>147</v>
      </c>
      <c r="F284" s="211" t="s">
        <v>543</v>
      </c>
      <c r="I284" s="212"/>
      <c r="L284" s="46"/>
      <c r="M284" s="213"/>
      <c r="N284" s="47"/>
      <c r="O284" s="47"/>
      <c r="P284" s="47"/>
      <c r="Q284" s="47"/>
      <c r="R284" s="47"/>
      <c r="S284" s="47"/>
      <c r="T284" s="85"/>
      <c r="AT284" s="24" t="s">
        <v>147</v>
      </c>
      <c r="AU284" s="24" t="s">
        <v>81</v>
      </c>
    </row>
    <row r="285" s="1" customFormat="1" ht="16.5" customHeight="1">
      <c r="B285" s="197"/>
      <c r="C285" s="198" t="s">
        <v>544</v>
      </c>
      <c r="D285" s="198" t="s">
        <v>140</v>
      </c>
      <c r="E285" s="199" t="s">
        <v>545</v>
      </c>
      <c r="F285" s="200" t="s">
        <v>546</v>
      </c>
      <c r="G285" s="201" t="s">
        <v>231</v>
      </c>
      <c r="H285" s="202">
        <v>12</v>
      </c>
      <c r="I285" s="203"/>
      <c r="J285" s="204">
        <f>ROUND(I285*H285,2)</f>
        <v>0</v>
      </c>
      <c r="K285" s="200" t="s">
        <v>144</v>
      </c>
      <c r="L285" s="46"/>
      <c r="M285" s="205" t="s">
        <v>5</v>
      </c>
      <c r="N285" s="206" t="s">
        <v>42</v>
      </c>
      <c r="O285" s="47"/>
      <c r="P285" s="207">
        <f>O285*H285</f>
        <v>0</v>
      </c>
      <c r="Q285" s="207">
        <v>0.00024000000000000001</v>
      </c>
      <c r="R285" s="207">
        <f>Q285*H285</f>
        <v>0.0028800000000000002</v>
      </c>
      <c r="S285" s="207">
        <v>0</v>
      </c>
      <c r="T285" s="208">
        <f>S285*H285</f>
        <v>0</v>
      </c>
      <c r="AR285" s="24" t="s">
        <v>242</v>
      </c>
      <c r="AT285" s="24" t="s">
        <v>140</v>
      </c>
      <c r="AU285" s="24" t="s">
        <v>81</v>
      </c>
      <c r="AY285" s="24" t="s">
        <v>138</v>
      </c>
      <c r="BE285" s="209">
        <f>IF(N285="základní",J285,0)</f>
        <v>0</v>
      </c>
      <c r="BF285" s="209">
        <f>IF(N285="snížená",J285,0)</f>
        <v>0</v>
      </c>
      <c r="BG285" s="209">
        <f>IF(N285="zákl. přenesená",J285,0)</f>
        <v>0</v>
      </c>
      <c r="BH285" s="209">
        <f>IF(N285="sníž. přenesená",J285,0)</f>
        <v>0</v>
      </c>
      <c r="BI285" s="209">
        <f>IF(N285="nulová",J285,0)</f>
        <v>0</v>
      </c>
      <c r="BJ285" s="24" t="s">
        <v>79</v>
      </c>
      <c r="BK285" s="209">
        <f>ROUND(I285*H285,2)</f>
        <v>0</v>
      </c>
      <c r="BL285" s="24" t="s">
        <v>242</v>
      </c>
      <c r="BM285" s="24" t="s">
        <v>547</v>
      </c>
    </row>
    <row r="286" s="1" customFormat="1">
      <c r="B286" s="46"/>
      <c r="D286" s="210" t="s">
        <v>147</v>
      </c>
      <c r="F286" s="211" t="s">
        <v>548</v>
      </c>
      <c r="I286" s="212"/>
      <c r="L286" s="46"/>
      <c r="M286" s="213"/>
      <c r="N286" s="47"/>
      <c r="O286" s="47"/>
      <c r="P286" s="47"/>
      <c r="Q286" s="47"/>
      <c r="R286" s="47"/>
      <c r="S286" s="47"/>
      <c r="T286" s="85"/>
      <c r="AT286" s="24" t="s">
        <v>147</v>
      </c>
      <c r="AU286" s="24" t="s">
        <v>81</v>
      </c>
    </row>
    <row r="287" s="1" customFormat="1" ht="16.5" customHeight="1">
      <c r="B287" s="197"/>
      <c r="C287" s="198" t="s">
        <v>549</v>
      </c>
      <c r="D287" s="198" t="s">
        <v>140</v>
      </c>
      <c r="E287" s="199" t="s">
        <v>550</v>
      </c>
      <c r="F287" s="200" t="s">
        <v>551</v>
      </c>
      <c r="G287" s="201" t="s">
        <v>231</v>
      </c>
      <c r="H287" s="202">
        <v>4</v>
      </c>
      <c r="I287" s="203"/>
      <c r="J287" s="204">
        <f>ROUND(I287*H287,2)</f>
        <v>0</v>
      </c>
      <c r="K287" s="200" t="s">
        <v>5</v>
      </c>
      <c r="L287" s="46"/>
      <c r="M287" s="205" t="s">
        <v>5</v>
      </c>
      <c r="N287" s="206" t="s">
        <v>42</v>
      </c>
      <c r="O287" s="47"/>
      <c r="P287" s="207">
        <f>O287*H287</f>
        <v>0</v>
      </c>
      <c r="Q287" s="207">
        <v>0.00018000000000000001</v>
      </c>
      <c r="R287" s="207">
        <f>Q287*H287</f>
        <v>0.00072000000000000005</v>
      </c>
      <c r="S287" s="207">
        <v>0</v>
      </c>
      <c r="T287" s="208">
        <f>S287*H287</f>
        <v>0</v>
      </c>
      <c r="AR287" s="24" t="s">
        <v>242</v>
      </c>
      <c r="AT287" s="24" t="s">
        <v>140</v>
      </c>
      <c r="AU287" s="24" t="s">
        <v>81</v>
      </c>
      <c r="AY287" s="24" t="s">
        <v>138</v>
      </c>
      <c r="BE287" s="209">
        <f>IF(N287="základní",J287,0)</f>
        <v>0</v>
      </c>
      <c r="BF287" s="209">
        <f>IF(N287="snížená",J287,0)</f>
        <v>0</v>
      </c>
      <c r="BG287" s="209">
        <f>IF(N287="zákl. přenesená",J287,0)</f>
        <v>0</v>
      </c>
      <c r="BH287" s="209">
        <f>IF(N287="sníž. přenesená",J287,0)</f>
        <v>0</v>
      </c>
      <c r="BI287" s="209">
        <f>IF(N287="nulová",J287,0)</f>
        <v>0</v>
      </c>
      <c r="BJ287" s="24" t="s">
        <v>79</v>
      </c>
      <c r="BK287" s="209">
        <f>ROUND(I287*H287,2)</f>
        <v>0</v>
      </c>
      <c r="BL287" s="24" t="s">
        <v>242</v>
      </c>
      <c r="BM287" s="24" t="s">
        <v>552</v>
      </c>
    </row>
    <row r="288" s="1" customFormat="1">
      <c r="B288" s="46"/>
      <c r="D288" s="210" t="s">
        <v>147</v>
      </c>
      <c r="F288" s="211" t="s">
        <v>553</v>
      </c>
      <c r="I288" s="212"/>
      <c r="L288" s="46"/>
      <c r="M288" s="213"/>
      <c r="N288" s="47"/>
      <c r="O288" s="47"/>
      <c r="P288" s="47"/>
      <c r="Q288" s="47"/>
      <c r="R288" s="47"/>
      <c r="S288" s="47"/>
      <c r="T288" s="85"/>
      <c r="AT288" s="24" t="s">
        <v>147</v>
      </c>
      <c r="AU288" s="24" t="s">
        <v>81</v>
      </c>
    </row>
    <row r="289" s="1" customFormat="1" ht="16.5" customHeight="1">
      <c r="B289" s="197"/>
      <c r="C289" s="198" t="s">
        <v>554</v>
      </c>
      <c r="D289" s="198" t="s">
        <v>140</v>
      </c>
      <c r="E289" s="199" t="s">
        <v>555</v>
      </c>
      <c r="F289" s="200" t="s">
        <v>556</v>
      </c>
      <c r="G289" s="201" t="s">
        <v>231</v>
      </c>
      <c r="H289" s="202">
        <v>1</v>
      </c>
      <c r="I289" s="203"/>
      <c r="J289" s="204">
        <f>ROUND(I289*H289,2)</f>
        <v>0</v>
      </c>
      <c r="K289" s="200" t="s">
        <v>144</v>
      </c>
      <c r="L289" s="46"/>
      <c r="M289" s="205" t="s">
        <v>5</v>
      </c>
      <c r="N289" s="206" t="s">
        <v>42</v>
      </c>
      <c r="O289" s="47"/>
      <c r="P289" s="207">
        <f>O289*H289</f>
        <v>0</v>
      </c>
      <c r="Q289" s="207">
        <v>0.00018000000000000001</v>
      </c>
      <c r="R289" s="207">
        <f>Q289*H289</f>
        <v>0.00018000000000000001</v>
      </c>
      <c r="S289" s="207">
        <v>0</v>
      </c>
      <c r="T289" s="208">
        <f>S289*H289</f>
        <v>0</v>
      </c>
      <c r="AR289" s="24" t="s">
        <v>242</v>
      </c>
      <c r="AT289" s="24" t="s">
        <v>140</v>
      </c>
      <c r="AU289" s="24" t="s">
        <v>81</v>
      </c>
      <c r="AY289" s="24" t="s">
        <v>138</v>
      </c>
      <c r="BE289" s="209">
        <f>IF(N289="základní",J289,0)</f>
        <v>0</v>
      </c>
      <c r="BF289" s="209">
        <f>IF(N289="snížená",J289,0)</f>
        <v>0</v>
      </c>
      <c r="BG289" s="209">
        <f>IF(N289="zákl. přenesená",J289,0)</f>
        <v>0</v>
      </c>
      <c r="BH289" s="209">
        <f>IF(N289="sníž. přenesená",J289,0)</f>
        <v>0</v>
      </c>
      <c r="BI289" s="209">
        <f>IF(N289="nulová",J289,0)</f>
        <v>0</v>
      </c>
      <c r="BJ289" s="24" t="s">
        <v>79</v>
      </c>
      <c r="BK289" s="209">
        <f>ROUND(I289*H289,2)</f>
        <v>0</v>
      </c>
      <c r="BL289" s="24" t="s">
        <v>242</v>
      </c>
      <c r="BM289" s="24" t="s">
        <v>557</v>
      </c>
    </row>
    <row r="290" s="1" customFormat="1">
      <c r="B290" s="46"/>
      <c r="D290" s="210" t="s">
        <v>147</v>
      </c>
      <c r="F290" s="211" t="s">
        <v>558</v>
      </c>
      <c r="I290" s="212"/>
      <c r="L290" s="46"/>
      <c r="M290" s="213"/>
      <c r="N290" s="47"/>
      <c r="O290" s="47"/>
      <c r="P290" s="47"/>
      <c r="Q290" s="47"/>
      <c r="R290" s="47"/>
      <c r="S290" s="47"/>
      <c r="T290" s="85"/>
      <c r="AT290" s="24" t="s">
        <v>147</v>
      </c>
      <c r="AU290" s="24" t="s">
        <v>81</v>
      </c>
    </row>
    <row r="291" s="1" customFormat="1" ht="16.5" customHeight="1">
      <c r="B291" s="197"/>
      <c r="C291" s="198" t="s">
        <v>559</v>
      </c>
      <c r="D291" s="198" t="s">
        <v>140</v>
      </c>
      <c r="E291" s="199" t="s">
        <v>560</v>
      </c>
      <c r="F291" s="200" t="s">
        <v>561</v>
      </c>
      <c r="G291" s="201" t="s">
        <v>231</v>
      </c>
      <c r="H291" s="202">
        <v>4</v>
      </c>
      <c r="I291" s="203"/>
      <c r="J291" s="204">
        <f>ROUND(I291*H291,2)</f>
        <v>0</v>
      </c>
      <c r="K291" s="200" t="s">
        <v>144</v>
      </c>
      <c r="L291" s="46"/>
      <c r="M291" s="205" t="s">
        <v>5</v>
      </c>
      <c r="N291" s="206" t="s">
        <v>42</v>
      </c>
      <c r="O291" s="47"/>
      <c r="P291" s="207">
        <f>O291*H291</f>
        <v>0</v>
      </c>
      <c r="Q291" s="207">
        <v>0.00029999999999999997</v>
      </c>
      <c r="R291" s="207">
        <f>Q291*H291</f>
        <v>0.0011999999999999999</v>
      </c>
      <c r="S291" s="207">
        <v>0</v>
      </c>
      <c r="T291" s="208">
        <f>S291*H291</f>
        <v>0</v>
      </c>
      <c r="AR291" s="24" t="s">
        <v>242</v>
      </c>
      <c r="AT291" s="24" t="s">
        <v>140</v>
      </c>
      <c r="AU291" s="24" t="s">
        <v>81</v>
      </c>
      <c r="AY291" s="24" t="s">
        <v>138</v>
      </c>
      <c r="BE291" s="209">
        <f>IF(N291="základní",J291,0)</f>
        <v>0</v>
      </c>
      <c r="BF291" s="209">
        <f>IF(N291="snížená",J291,0)</f>
        <v>0</v>
      </c>
      <c r="BG291" s="209">
        <f>IF(N291="zákl. přenesená",J291,0)</f>
        <v>0</v>
      </c>
      <c r="BH291" s="209">
        <f>IF(N291="sníž. přenesená",J291,0)</f>
        <v>0</v>
      </c>
      <c r="BI291" s="209">
        <f>IF(N291="nulová",J291,0)</f>
        <v>0</v>
      </c>
      <c r="BJ291" s="24" t="s">
        <v>79</v>
      </c>
      <c r="BK291" s="209">
        <f>ROUND(I291*H291,2)</f>
        <v>0</v>
      </c>
      <c r="BL291" s="24" t="s">
        <v>242</v>
      </c>
      <c r="BM291" s="24" t="s">
        <v>562</v>
      </c>
    </row>
    <row r="292" s="1" customFormat="1">
      <c r="B292" s="46"/>
      <c r="D292" s="210" t="s">
        <v>147</v>
      </c>
      <c r="F292" s="211" t="s">
        <v>563</v>
      </c>
      <c r="I292" s="212"/>
      <c r="L292" s="46"/>
      <c r="M292" s="213"/>
      <c r="N292" s="47"/>
      <c r="O292" s="47"/>
      <c r="P292" s="47"/>
      <c r="Q292" s="47"/>
      <c r="R292" s="47"/>
      <c r="S292" s="47"/>
      <c r="T292" s="85"/>
      <c r="AT292" s="24" t="s">
        <v>147</v>
      </c>
      <c r="AU292" s="24" t="s">
        <v>81</v>
      </c>
    </row>
    <row r="293" s="1" customFormat="1" ht="16.5" customHeight="1">
      <c r="B293" s="197"/>
      <c r="C293" s="198" t="s">
        <v>564</v>
      </c>
      <c r="D293" s="198" t="s">
        <v>140</v>
      </c>
      <c r="E293" s="199" t="s">
        <v>565</v>
      </c>
      <c r="F293" s="200" t="s">
        <v>566</v>
      </c>
      <c r="G293" s="201" t="s">
        <v>231</v>
      </c>
      <c r="H293" s="202">
        <v>3</v>
      </c>
      <c r="I293" s="203"/>
      <c r="J293" s="204">
        <f>ROUND(I293*H293,2)</f>
        <v>0</v>
      </c>
      <c r="K293" s="200" t="s">
        <v>144</v>
      </c>
      <c r="L293" s="46"/>
      <c r="M293" s="205" t="s">
        <v>5</v>
      </c>
      <c r="N293" s="206" t="s">
        <v>42</v>
      </c>
      <c r="O293" s="47"/>
      <c r="P293" s="207">
        <f>O293*H293</f>
        <v>0</v>
      </c>
      <c r="Q293" s="207">
        <v>0.00069999999999999999</v>
      </c>
      <c r="R293" s="207">
        <f>Q293*H293</f>
        <v>0.0020999999999999999</v>
      </c>
      <c r="S293" s="207">
        <v>0</v>
      </c>
      <c r="T293" s="208">
        <f>S293*H293</f>
        <v>0</v>
      </c>
      <c r="AR293" s="24" t="s">
        <v>242</v>
      </c>
      <c r="AT293" s="24" t="s">
        <v>140</v>
      </c>
      <c r="AU293" s="24" t="s">
        <v>81</v>
      </c>
      <c r="AY293" s="24" t="s">
        <v>138</v>
      </c>
      <c r="BE293" s="209">
        <f>IF(N293="základní",J293,0)</f>
        <v>0</v>
      </c>
      <c r="BF293" s="209">
        <f>IF(N293="snížená",J293,0)</f>
        <v>0</v>
      </c>
      <c r="BG293" s="209">
        <f>IF(N293="zákl. přenesená",J293,0)</f>
        <v>0</v>
      </c>
      <c r="BH293" s="209">
        <f>IF(N293="sníž. přenesená",J293,0)</f>
        <v>0</v>
      </c>
      <c r="BI293" s="209">
        <f>IF(N293="nulová",J293,0)</f>
        <v>0</v>
      </c>
      <c r="BJ293" s="24" t="s">
        <v>79</v>
      </c>
      <c r="BK293" s="209">
        <f>ROUND(I293*H293,2)</f>
        <v>0</v>
      </c>
      <c r="BL293" s="24" t="s">
        <v>242</v>
      </c>
      <c r="BM293" s="24" t="s">
        <v>567</v>
      </c>
    </row>
    <row r="294" s="1" customFormat="1">
      <c r="B294" s="46"/>
      <c r="D294" s="210" t="s">
        <v>147</v>
      </c>
      <c r="F294" s="211" t="s">
        <v>568</v>
      </c>
      <c r="I294" s="212"/>
      <c r="L294" s="46"/>
      <c r="M294" s="213"/>
      <c r="N294" s="47"/>
      <c r="O294" s="47"/>
      <c r="P294" s="47"/>
      <c r="Q294" s="47"/>
      <c r="R294" s="47"/>
      <c r="S294" s="47"/>
      <c r="T294" s="85"/>
      <c r="AT294" s="24" t="s">
        <v>147</v>
      </c>
      <c r="AU294" s="24" t="s">
        <v>81</v>
      </c>
    </row>
    <row r="295" s="1" customFormat="1" ht="16.5" customHeight="1">
      <c r="B295" s="197"/>
      <c r="C295" s="198" t="s">
        <v>569</v>
      </c>
      <c r="D295" s="198" t="s">
        <v>140</v>
      </c>
      <c r="E295" s="199" t="s">
        <v>570</v>
      </c>
      <c r="F295" s="200" t="s">
        <v>571</v>
      </c>
      <c r="G295" s="201" t="s">
        <v>231</v>
      </c>
      <c r="H295" s="202">
        <v>2</v>
      </c>
      <c r="I295" s="203"/>
      <c r="J295" s="204">
        <f>ROUND(I295*H295,2)</f>
        <v>0</v>
      </c>
      <c r="K295" s="200" t="s">
        <v>144</v>
      </c>
      <c r="L295" s="46"/>
      <c r="M295" s="205" t="s">
        <v>5</v>
      </c>
      <c r="N295" s="206" t="s">
        <v>42</v>
      </c>
      <c r="O295" s="47"/>
      <c r="P295" s="207">
        <f>O295*H295</f>
        <v>0</v>
      </c>
      <c r="Q295" s="207">
        <v>0.00059999999999999995</v>
      </c>
      <c r="R295" s="207">
        <f>Q295*H295</f>
        <v>0.0011999999999999999</v>
      </c>
      <c r="S295" s="207">
        <v>0</v>
      </c>
      <c r="T295" s="208">
        <f>S295*H295</f>
        <v>0</v>
      </c>
      <c r="AR295" s="24" t="s">
        <v>242</v>
      </c>
      <c r="AT295" s="24" t="s">
        <v>140</v>
      </c>
      <c r="AU295" s="24" t="s">
        <v>81</v>
      </c>
      <c r="AY295" s="24" t="s">
        <v>138</v>
      </c>
      <c r="BE295" s="209">
        <f>IF(N295="základní",J295,0)</f>
        <v>0</v>
      </c>
      <c r="BF295" s="209">
        <f>IF(N295="snížená",J295,0)</f>
        <v>0</v>
      </c>
      <c r="BG295" s="209">
        <f>IF(N295="zákl. přenesená",J295,0)</f>
        <v>0</v>
      </c>
      <c r="BH295" s="209">
        <f>IF(N295="sníž. přenesená",J295,0)</f>
        <v>0</v>
      </c>
      <c r="BI295" s="209">
        <f>IF(N295="nulová",J295,0)</f>
        <v>0</v>
      </c>
      <c r="BJ295" s="24" t="s">
        <v>79</v>
      </c>
      <c r="BK295" s="209">
        <f>ROUND(I295*H295,2)</f>
        <v>0</v>
      </c>
      <c r="BL295" s="24" t="s">
        <v>242</v>
      </c>
      <c r="BM295" s="24" t="s">
        <v>572</v>
      </c>
    </row>
    <row r="296" s="1" customFormat="1">
      <c r="B296" s="46"/>
      <c r="D296" s="210" t="s">
        <v>147</v>
      </c>
      <c r="F296" s="211" t="s">
        <v>573</v>
      </c>
      <c r="I296" s="212"/>
      <c r="L296" s="46"/>
      <c r="M296" s="213"/>
      <c r="N296" s="47"/>
      <c r="O296" s="47"/>
      <c r="P296" s="47"/>
      <c r="Q296" s="47"/>
      <c r="R296" s="47"/>
      <c r="S296" s="47"/>
      <c r="T296" s="85"/>
      <c r="AT296" s="24" t="s">
        <v>147</v>
      </c>
      <c r="AU296" s="24" t="s">
        <v>81</v>
      </c>
    </row>
    <row r="297" s="1" customFormat="1" ht="25.5" customHeight="1">
      <c r="B297" s="197"/>
      <c r="C297" s="198" t="s">
        <v>574</v>
      </c>
      <c r="D297" s="198" t="s">
        <v>140</v>
      </c>
      <c r="E297" s="199" t="s">
        <v>575</v>
      </c>
      <c r="F297" s="200" t="s">
        <v>576</v>
      </c>
      <c r="G297" s="201" t="s">
        <v>231</v>
      </c>
      <c r="H297" s="202">
        <v>6</v>
      </c>
      <c r="I297" s="203"/>
      <c r="J297" s="204">
        <f>ROUND(I297*H297,2)</f>
        <v>0</v>
      </c>
      <c r="K297" s="200" t="s">
        <v>144</v>
      </c>
      <c r="L297" s="46"/>
      <c r="M297" s="205" t="s">
        <v>5</v>
      </c>
      <c r="N297" s="206" t="s">
        <v>42</v>
      </c>
      <c r="O297" s="47"/>
      <c r="P297" s="207">
        <f>O297*H297</f>
        <v>0</v>
      </c>
      <c r="Q297" s="207">
        <v>0.00025999999999999998</v>
      </c>
      <c r="R297" s="207">
        <f>Q297*H297</f>
        <v>0.0015599999999999998</v>
      </c>
      <c r="S297" s="207">
        <v>0</v>
      </c>
      <c r="T297" s="208">
        <f>S297*H297</f>
        <v>0</v>
      </c>
      <c r="AR297" s="24" t="s">
        <v>242</v>
      </c>
      <c r="AT297" s="24" t="s">
        <v>140</v>
      </c>
      <c r="AU297" s="24" t="s">
        <v>81</v>
      </c>
      <c r="AY297" s="24" t="s">
        <v>138</v>
      </c>
      <c r="BE297" s="209">
        <f>IF(N297="základní",J297,0)</f>
        <v>0</v>
      </c>
      <c r="BF297" s="209">
        <f>IF(N297="snížená",J297,0)</f>
        <v>0</v>
      </c>
      <c r="BG297" s="209">
        <f>IF(N297="zákl. přenesená",J297,0)</f>
        <v>0</v>
      </c>
      <c r="BH297" s="209">
        <f>IF(N297="sníž. přenesená",J297,0)</f>
        <v>0</v>
      </c>
      <c r="BI297" s="209">
        <f>IF(N297="nulová",J297,0)</f>
        <v>0</v>
      </c>
      <c r="BJ297" s="24" t="s">
        <v>79</v>
      </c>
      <c r="BK297" s="209">
        <f>ROUND(I297*H297,2)</f>
        <v>0</v>
      </c>
      <c r="BL297" s="24" t="s">
        <v>242</v>
      </c>
      <c r="BM297" s="24" t="s">
        <v>577</v>
      </c>
    </row>
    <row r="298" s="1" customFormat="1">
      <c r="B298" s="46"/>
      <c r="D298" s="210" t="s">
        <v>147</v>
      </c>
      <c r="F298" s="211" t="s">
        <v>578</v>
      </c>
      <c r="I298" s="212"/>
      <c r="L298" s="46"/>
      <c r="M298" s="213"/>
      <c r="N298" s="47"/>
      <c r="O298" s="47"/>
      <c r="P298" s="47"/>
      <c r="Q298" s="47"/>
      <c r="R298" s="47"/>
      <c r="S298" s="47"/>
      <c r="T298" s="85"/>
      <c r="AT298" s="24" t="s">
        <v>147</v>
      </c>
      <c r="AU298" s="24" t="s">
        <v>81</v>
      </c>
    </row>
    <row r="299" s="1" customFormat="1" ht="16.5" customHeight="1">
      <c r="B299" s="197"/>
      <c r="C299" s="198" t="s">
        <v>579</v>
      </c>
      <c r="D299" s="198" t="s">
        <v>140</v>
      </c>
      <c r="E299" s="199" t="s">
        <v>580</v>
      </c>
      <c r="F299" s="200" t="s">
        <v>581</v>
      </c>
      <c r="G299" s="201" t="s">
        <v>231</v>
      </c>
      <c r="H299" s="202">
        <v>8</v>
      </c>
      <c r="I299" s="203"/>
      <c r="J299" s="204">
        <f>ROUND(I299*H299,2)</f>
        <v>0</v>
      </c>
      <c r="K299" s="200" t="s">
        <v>144</v>
      </c>
      <c r="L299" s="46"/>
      <c r="M299" s="205" t="s">
        <v>5</v>
      </c>
      <c r="N299" s="206" t="s">
        <v>42</v>
      </c>
      <c r="O299" s="47"/>
      <c r="P299" s="207">
        <f>O299*H299</f>
        <v>0</v>
      </c>
      <c r="Q299" s="207">
        <v>0.00013999999999999999</v>
      </c>
      <c r="R299" s="207">
        <f>Q299*H299</f>
        <v>0.0011199999999999999</v>
      </c>
      <c r="S299" s="207">
        <v>0</v>
      </c>
      <c r="T299" s="208">
        <f>S299*H299</f>
        <v>0</v>
      </c>
      <c r="AR299" s="24" t="s">
        <v>242</v>
      </c>
      <c r="AT299" s="24" t="s">
        <v>140</v>
      </c>
      <c r="AU299" s="24" t="s">
        <v>81</v>
      </c>
      <c r="AY299" s="24" t="s">
        <v>138</v>
      </c>
      <c r="BE299" s="209">
        <f>IF(N299="základní",J299,0)</f>
        <v>0</v>
      </c>
      <c r="BF299" s="209">
        <f>IF(N299="snížená",J299,0)</f>
        <v>0</v>
      </c>
      <c r="BG299" s="209">
        <f>IF(N299="zákl. přenesená",J299,0)</f>
        <v>0</v>
      </c>
      <c r="BH299" s="209">
        <f>IF(N299="sníž. přenesená",J299,0)</f>
        <v>0</v>
      </c>
      <c r="BI299" s="209">
        <f>IF(N299="nulová",J299,0)</f>
        <v>0</v>
      </c>
      <c r="BJ299" s="24" t="s">
        <v>79</v>
      </c>
      <c r="BK299" s="209">
        <f>ROUND(I299*H299,2)</f>
        <v>0</v>
      </c>
      <c r="BL299" s="24" t="s">
        <v>242</v>
      </c>
      <c r="BM299" s="24" t="s">
        <v>582</v>
      </c>
    </row>
    <row r="300" s="1" customFormat="1">
      <c r="B300" s="46"/>
      <c r="D300" s="210" t="s">
        <v>147</v>
      </c>
      <c r="F300" s="211" t="s">
        <v>583</v>
      </c>
      <c r="I300" s="212"/>
      <c r="L300" s="46"/>
      <c r="M300" s="213"/>
      <c r="N300" s="47"/>
      <c r="O300" s="47"/>
      <c r="P300" s="47"/>
      <c r="Q300" s="47"/>
      <c r="R300" s="47"/>
      <c r="S300" s="47"/>
      <c r="T300" s="85"/>
      <c r="AT300" s="24" t="s">
        <v>147</v>
      </c>
      <c r="AU300" s="24" t="s">
        <v>81</v>
      </c>
    </row>
    <row r="301" s="1" customFormat="1" ht="16.5" customHeight="1">
      <c r="B301" s="197"/>
      <c r="C301" s="198" t="s">
        <v>584</v>
      </c>
      <c r="D301" s="198" t="s">
        <v>140</v>
      </c>
      <c r="E301" s="199" t="s">
        <v>585</v>
      </c>
      <c r="F301" s="200" t="s">
        <v>586</v>
      </c>
      <c r="G301" s="201" t="s">
        <v>231</v>
      </c>
      <c r="H301" s="202">
        <v>2</v>
      </c>
      <c r="I301" s="203"/>
      <c r="J301" s="204">
        <f>ROUND(I301*H301,2)</f>
        <v>0</v>
      </c>
      <c r="K301" s="200" t="s">
        <v>144</v>
      </c>
      <c r="L301" s="46"/>
      <c r="M301" s="205" t="s">
        <v>5</v>
      </c>
      <c r="N301" s="206" t="s">
        <v>42</v>
      </c>
      <c r="O301" s="47"/>
      <c r="P301" s="207">
        <f>O301*H301</f>
        <v>0</v>
      </c>
      <c r="Q301" s="207">
        <v>0.00025000000000000001</v>
      </c>
      <c r="R301" s="207">
        <f>Q301*H301</f>
        <v>0.00050000000000000001</v>
      </c>
      <c r="S301" s="207">
        <v>0</v>
      </c>
      <c r="T301" s="208">
        <f>S301*H301</f>
        <v>0</v>
      </c>
      <c r="AR301" s="24" t="s">
        <v>242</v>
      </c>
      <c r="AT301" s="24" t="s">
        <v>140</v>
      </c>
      <c r="AU301" s="24" t="s">
        <v>81</v>
      </c>
      <c r="AY301" s="24" t="s">
        <v>138</v>
      </c>
      <c r="BE301" s="209">
        <f>IF(N301="základní",J301,0)</f>
        <v>0</v>
      </c>
      <c r="BF301" s="209">
        <f>IF(N301="snížená",J301,0)</f>
        <v>0</v>
      </c>
      <c r="BG301" s="209">
        <f>IF(N301="zákl. přenesená",J301,0)</f>
        <v>0</v>
      </c>
      <c r="BH301" s="209">
        <f>IF(N301="sníž. přenesená",J301,0)</f>
        <v>0</v>
      </c>
      <c r="BI301" s="209">
        <f>IF(N301="nulová",J301,0)</f>
        <v>0</v>
      </c>
      <c r="BJ301" s="24" t="s">
        <v>79</v>
      </c>
      <c r="BK301" s="209">
        <f>ROUND(I301*H301,2)</f>
        <v>0</v>
      </c>
      <c r="BL301" s="24" t="s">
        <v>242</v>
      </c>
      <c r="BM301" s="24" t="s">
        <v>587</v>
      </c>
    </row>
    <row r="302" s="1" customFormat="1">
      <c r="B302" s="46"/>
      <c r="D302" s="210" t="s">
        <v>147</v>
      </c>
      <c r="F302" s="211" t="s">
        <v>588</v>
      </c>
      <c r="I302" s="212"/>
      <c r="L302" s="46"/>
      <c r="M302" s="213"/>
      <c r="N302" s="47"/>
      <c r="O302" s="47"/>
      <c r="P302" s="47"/>
      <c r="Q302" s="47"/>
      <c r="R302" s="47"/>
      <c r="S302" s="47"/>
      <c r="T302" s="85"/>
      <c r="AT302" s="24" t="s">
        <v>147</v>
      </c>
      <c r="AU302" s="24" t="s">
        <v>81</v>
      </c>
    </row>
    <row r="303" s="1" customFormat="1" ht="16.5" customHeight="1">
      <c r="B303" s="197"/>
      <c r="C303" s="198" t="s">
        <v>589</v>
      </c>
      <c r="D303" s="198" t="s">
        <v>140</v>
      </c>
      <c r="E303" s="199" t="s">
        <v>590</v>
      </c>
      <c r="F303" s="200" t="s">
        <v>591</v>
      </c>
      <c r="G303" s="201" t="s">
        <v>231</v>
      </c>
      <c r="H303" s="202">
        <v>3</v>
      </c>
      <c r="I303" s="203"/>
      <c r="J303" s="204">
        <f>ROUND(I303*H303,2)</f>
        <v>0</v>
      </c>
      <c r="K303" s="200" t="s">
        <v>144</v>
      </c>
      <c r="L303" s="46"/>
      <c r="M303" s="205" t="s">
        <v>5</v>
      </c>
      <c r="N303" s="206" t="s">
        <v>42</v>
      </c>
      <c r="O303" s="47"/>
      <c r="P303" s="207">
        <f>O303*H303</f>
        <v>0</v>
      </c>
      <c r="Q303" s="207">
        <v>0.00038000000000000002</v>
      </c>
      <c r="R303" s="207">
        <f>Q303*H303</f>
        <v>0.00114</v>
      </c>
      <c r="S303" s="207">
        <v>0</v>
      </c>
      <c r="T303" s="208">
        <f>S303*H303</f>
        <v>0</v>
      </c>
      <c r="AR303" s="24" t="s">
        <v>242</v>
      </c>
      <c r="AT303" s="24" t="s">
        <v>140</v>
      </c>
      <c r="AU303" s="24" t="s">
        <v>81</v>
      </c>
      <c r="AY303" s="24" t="s">
        <v>138</v>
      </c>
      <c r="BE303" s="209">
        <f>IF(N303="základní",J303,0)</f>
        <v>0</v>
      </c>
      <c r="BF303" s="209">
        <f>IF(N303="snížená",J303,0)</f>
        <v>0</v>
      </c>
      <c r="BG303" s="209">
        <f>IF(N303="zákl. přenesená",J303,0)</f>
        <v>0</v>
      </c>
      <c r="BH303" s="209">
        <f>IF(N303="sníž. přenesená",J303,0)</f>
        <v>0</v>
      </c>
      <c r="BI303" s="209">
        <f>IF(N303="nulová",J303,0)</f>
        <v>0</v>
      </c>
      <c r="BJ303" s="24" t="s">
        <v>79</v>
      </c>
      <c r="BK303" s="209">
        <f>ROUND(I303*H303,2)</f>
        <v>0</v>
      </c>
      <c r="BL303" s="24" t="s">
        <v>242</v>
      </c>
      <c r="BM303" s="24" t="s">
        <v>592</v>
      </c>
    </row>
    <row r="304" s="1" customFormat="1">
      <c r="B304" s="46"/>
      <c r="D304" s="210" t="s">
        <v>147</v>
      </c>
      <c r="F304" s="211" t="s">
        <v>593</v>
      </c>
      <c r="I304" s="212"/>
      <c r="L304" s="46"/>
      <c r="M304" s="213"/>
      <c r="N304" s="47"/>
      <c r="O304" s="47"/>
      <c r="P304" s="47"/>
      <c r="Q304" s="47"/>
      <c r="R304" s="47"/>
      <c r="S304" s="47"/>
      <c r="T304" s="85"/>
      <c r="AT304" s="24" t="s">
        <v>147</v>
      </c>
      <c r="AU304" s="24" t="s">
        <v>81</v>
      </c>
    </row>
    <row r="305" s="1" customFormat="1" ht="16.5" customHeight="1">
      <c r="B305" s="197"/>
      <c r="C305" s="198" t="s">
        <v>594</v>
      </c>
      <c r="D305" s="198" t="s">
        <v>140</v>
      </c>
      <c r="E305" s="199" t="s">
        <v>595</v>
      </c>
      <c r="F305" s="200" t="s">
        <v>596</v>
      </c>
      <c r="G305" s="201" t="s">
        <v>231</v>
      </c>
      <c r="H305" s="202">
        <v>3</v>
      </c>
      <c r="I305" s="203"/>
      <c r="J305" s="204">
        <f>ROUND(I305*H305,2)</f>
        <v>0</v>
      </c>
      <c r="K305" s="200" t="s">
        <v>144</v>
      </c>
      <c r="L305" s="46"/>
      <c r="M305" s="205" t="s">
        <v>5</v>
      </c>
      <c r="N305" s="206" t="s">
        <v>42</v>
      </c>
      <c r="O305" s="47"/>
      <c r="P305" s="207">
        <f>O305*H305</f>
        <v>0</v>
      </c>
      <c r="Q305" s="207">
        <v>0.00051999999999999995</v>
      </c>
      <c r="R305" s="207">
        <f>Q305*H305</f>
        <v>0.0015599999999999998</v>
      </c>
      <c r="S305" s="207">
        <v>0</v>
      </c>
      <c r="T305" s="208">
        <f>S305*H305</f>
        <v>0</v>
      </c>
      <c r="AR305" s="24" t="s">
        <v>242</v>
      </c>
      <c r="AT305" s="24" t="s">
        <v>140</v>
      </c>
      <c r="AU305" s="24" t="s">
        <v>81</v>
      </c>
      <c r="AY305" s="24" t="s">
        <v>138</v>
      </c>
      <c r="BE305" s="209">
        <f>IF(N305="základní",J305,0)</f>
        <v>0</v>
      </c>
      <c r="BF305" s="209">
        <f>IF(N305="snížená",J305,0)</f>
        <v>0</v>
      </c>
      <c r="BG305" s="209">
        <f>IF(N305="zákl. přenesená",J305,0)</f>
        <v>0</v>
      </c>
      <c r="BH305" s="209">
        <f>IF(N305="sníž. přenesená",J305,0)</f>
        <v>0</v>
      </c>
      <c r="BI305" s="209">
        <f>IF(N305="nulová",J305,0)</f>
        <v>0</v>
      </c>
      <c r="BJ305" s="24" t="s">
        <v>79</v>
      </c>
      <c r="BK305" s="209">
        <f>ROUND(I305*H305,2)</f>
        <v>0</v>
      </c>
      <c r="BL305" s="24" t="s">
        <v>242</v>
      </c>
      <c r="BM305" s="24" t="s">
        <v>597</v>
      </c>
    </row>
    <row r="306" s="1" customFormat="1">
      <c r="B306" s="46"/>
      <c r="D306" s="210" t="s">
        <v>147</v>
      </c>
      <c r="F306" s="211" t="s">
        <v>598</v>
      </c>
      <c r="I306" s="212"/>
      <c r="L306" s="46"/>
      <c r="M306" s="213"/>
      <c r="N306" s="47"/>
      <c r="O306" s="47"/>
      <c r="P306" s="47"/>
      <c r="Q306" s="47"/>
      <c r="R306" s="47"/>
      <c r="S306" s="47"/>
      <c r="T306" s="85"/>
      <c r="AT306" s="24" t="s">
        <v>147</v>
      </c>
      <c r="AU306" s="24" t="s">
        <v>81</v>
      </c>
    </row>
    <row r="307" s="1" customFormat="1" ht="16.5" customHeight="1">
      <c r="B307" s="197"/>
      <c r="C307" s="198" t="s">
        <v>599</v>
      </c>
      <c r="D307" s="198" t="s">
        <v>140</v>
      </c>
      <c r="E307" s="199" t="s">
        <v>600</v>
      </c>
      <c r="F307" s="200" t="s">
        <v>601</v>
      </c>
      <c r="G307" s="201" t="s">
        <v>231</v>
      </c>
      <c r="H307" s="202">
        <v>2</v>
      </c>
      <c r="I307" s="203"/>
      <c r="J307" s="204">
        <f>ROUND(I307*H307,2)</f>
        <v>0</v>
      </c>
      <c r="K307" s="200" t="s">
        <v>144</v>
      </c>
      <c r="L307" s="46"/>
      <c r="M307" s="205" t="s">
        <v>5</v>
      </c>
      <c r="N307" s="206" t="s">
        <v>42</v>
      </c>
      <c r="O307" s="47"/>
      <c r="P307" s="207">
        <f>O307*H307</f>
        <v>0</v>
      </c>
      <c r="Q307" s="207">
        <v>0.00077999999999999999</v>
      </c>
      <c r="R307" s="207">
        <f>Q307*H307</f>
        <v>0.00156</v>
      </c>
      <c r="S307" s="207">
        <v>0</v>
      </c>
      <c r="T307" s="208">
        <f>S307*H307</f>
        <v>0</v>
      </c>
      <c r="AR307" s="24" t="s">
        <v>242</v>
      </c>
      <c r="AT307" s="24" t="s">
        <v>140</v>
      </c>
      <c r="AU307" s="24" t="s">
        <v>81</v>
      </c>
      <c r="AY307" s="24" t="s">
        <v>138</v>
      </c>
      <c r="BE307" s="209">
        <f>IF(N307="základní",J307,0)</f>
        <v>0</v>
      </c>
      <c r="BF307" s="209">
        <f>IF(N307="snížená",J307,0)</f>
        <v>0</v>
      </c>
      <c r="BG307" s="209">
        <f>IF(N307="zákl. přenesená",J307,0)</f>
        <v>0</v>
      </c>
      <c r="BH307" s="209">
        <f>IF(N307="sníž. přenesená",J307,0)</f>
        <v>0</v>
      </c>
      <c r="BI307" s="209">
        <f>IF(N307="nulová",J307,0)</f>
        <v>0</v>
      </c>
      <c r="BJ307" s="24" t="s">
        <v>79</v>
      </c>
      <c r="BK307" s="209">
        <f>ROUND(I307*H307,2)</f>
        <v>0</v>
      </c>
      <c r="BL307" s="24" t="s">
        <v>242</v>
      </c>
      <c r="BM307" s="24" t="s">
        <v>602</v>
      </c>
    </row>
    <row r="308" s="1" customFormat="1">
      <c r="B308" s="46"/>
      <c r="D308" s="210" t="s">
        <v>147</v>
      </c>
      <c r="F308" s="211" t="s">
        <v>603</v>
      </c>
      <c r="I308" s="212"/>
      <c r="L308" s="46"/>
      <c r="M308" s="213"/>
      <c r="N308" s="47"/>
      <c r="O308" s="47"/>
      <c r="P308" s="47"/>
      <c r="Q308" s="47"/>
      <c r="R308" s="47"/>
      <c r="S308" s="47"/>
      <c r="T308" s="85"/>
      <c r="AT308" s="24" t="s">
        <v>147</v>
      </c>
      <c r="AU308" s="24" t="s">
        <v>81</v>
      </c>
    </row>
    <row r="309" s="1" customFormat="1" ht="16.5" customHeight="1">
      <c r="B309" s="197"/>
      <c r="C309" s="198" t="s">
        <v>604</v>
      </c>
      <c r="D309" s="198" t="s">
        <v>140</v>
      </c>
      <c r="E309" s="199" t="s">
        <v>605</v>
      </c>
      <c r="F309" s="200" t="s">
        <v>606</v>
      </c>
      <c r="G309" s="201" t="s">
        <v>231</v>
      </c>
      <c r="H309" s="202">
        <v>5</v>
      </c>
      <c r="I309" s="203"/>
      <c r="J309" s="204">
        <f>ROUND(I309*H309,2)</f>
        <v>0</v>
      </c>
      <c r="K309" s="200" t="s">
        <v>144</v>
      </c>
      <c r="L309" s="46"/>
      <c r="M309" s="205" t="s">
        <v>5</v>
      </c>
      <c r="N309" s="206" t="s">
        <v>42</v>
      </c>
      <c r="O309" s="47"/>
      <c r="P309" s="207">
        <f>O309*H309</f>
        <v>0</v>
      </c>
      <c r="Q309" s="207">
        <v>0.00036000000000000002</v>
      </c>
      <c r="R309" s="207">
        <f>Q309*H309</f>
        <v>0.0018000000000000002</v>
      </c>
      <c r="S309" s="207">
        <v>0</v>
      </c>
      <c r="T309" s="208">
        <f>S309*H309</f>
        <v>0</v>
      </c>
      <c r="AR309" s="24" t="s">
        <v>242</v>
      </c>
      <c r="AT309" s="24" t="s">
        <v>140</v>
      </c>
      <c r="AU309" s="24" t="s">
        <v>81</v>
      </c>
      <c r="AY309" s="24" t="s">
        <v>138</v>
      </c>
      <c r="BE309" s="209">
        <f>IF(N309="základní",J309,0)</f>
        <v>0</v>
      </c>
      <c r="BF309" s="209">
        <f>IF(N309="snížená",J309,0)</f>
        <v>0</v>
      </c>
      <c r="BG309" s="209">
        <f>IF(N309="zákl. přenesená",J309,0)</f>
        <v>0</v>
      </c>
      <c r="BH309" s="209">
        <f>IF(N309="sníž. přenesená",J309,0)</f>
        <v>0</v>
      </c>
      <c r="BI309" s="209">
        <f>IF(N309="nulová",J309,0)</f>
        <v>0</v>
      </c>
      <c r="BJ309" s="24" t="s">
        <v>79</v>
      </c>
      <c r="BK309" s="209">
        <f>ROUND(I309*H309,2)</f>
        <v>0</v>
      </c>
      <c r="BL309" s="24" t="s">
        <v>242</v>
      </c>
      <c r="BM309" s="24" t="s">
        <v>607</v>
      </c>
    </row>
    <row r="310" s="1" customFormat="1">
      <c r="B310" s="46"/>
      <c r="D310" s="210" t="s">
        <v>147</v>
      </c>
      <c r="F310" s="211" t="s">
        <v>608</v>
      </c>
      <c r="I310" s="212"/>
      <c r="L310" s="46"/>
      <c r="M310" s="213"/>
      <c r="N310" s="47"/>
      <c r="O310" s="47"/>
      <c r="P310" s="47"/>
      <c r="Q310" s="47"/>
      <c r="R310" s="47"/>
      <c r="S310" s="47"/>
      <c r="T310" s="85"/>
      <c r="AT310" s="24" t="s">
        <v>147</v>
      </c>
      <c r="AU310" s="24" t="s">
        <v>81</v>
      </c>
    </row>
    <row r="311" s="1" customFormat="1" ht="16.5" customHeight="1">
      <c r="B311" s="197"/>
      <c r="C311" s="198" t="s">
        <v>609</v>
      </c>
      <c r="D311" s="198" t="s">
        <v>140</v>
      </c>
      <c r="E311" s="199" t="s">
        <v>610</v>
      </c>
      <c r="F311" s="200" t="s">
        <v>611</v>
      </c>
      <c r="G311" s="201" t="s">
        <v>231</v>
      </c>
      <c r="H311" s="202">
        <v>6</v>
      </c>
      <c r="I311" s="203"/>
      <c r="J311" s="204">
        <f>ROUND(I311*H311,2)</f>
        <v>0</v>
      </c>
      <c r="K311" s="200" t="s">
        <v>144</v>
      </c>
      <c r="L311" s="46"/>
      <c r="M311" s="205" t="s">
        <v>5</v>
      </c>
      <c r="N311" s="206" t="s">
        <v>42</v>
      </c>
      <c r="O311" s="47"/>
      <c r="P311" s="207">
        <f>O311*H311</f>
        <v>0</v>
      </c>
      <c r="Q311" s="207">
        <v>0.00069999999999999999</v>
      </c>
      <c r="R311" s="207">
        <f>Q311*H311</f>
        <v>0.0041999999999999997</v>
      </c>
      <c r="S311" s="207">
        <v>0</v>
      </c>
      <c r="T311" s="208">
        <f>S311*H311</f>
        <v>0</v>
      </c>
      <c r="AR311" s="24" t="s">
        <v>242</v>
      </c>
      <c r="AT311" s="24" t="s">
        <v>140</v>
      </c>
      <c r="AU311" s="24" t="s">
        <v>81</v>
      </c>
      <c r="AY311" s="24" t="s">
        <v>138</v>
      </c>
      <c r="BE311" s="209">
        <f>IF(N311="základní",J311,0)</f>
        <v>0</v>
      </c>
      <c r="BF311" s="209">
        <f>IF(N311="snížená",J311,0)</f>
        <v>0</v>
      </c>
      <c r="BG311" s="209">
        <f>IF(N311="zákl. přenesená",J311,0)</f>
        <v>0</v>
      </c>
      <c r="BH311" s="209">
        <f>IF(N311="sníž. přenesená",J311,0)</f>
        <v>0</v>
      </c>
      <c r="BI311" s="209">
        <f>IF(N311="nulová",J311,0)</f>
        <v>0</v>
      </c>
      <c r="BJ311" s="24" t="s">
        <v>79</v>
      </c>
      <c r="BK311" s="209">
        <f>ROUND(I311*H311,2)</f>
        <v>0</v>
      </c>
      <c r="BL311" s="24" t="s">
        <v>242</v>
      </c>
      <c r="BM311" s="24" t="s">
        <v>612</v>
      </c>
    </row>
    <row r="312" s="1" customFormat="1">
      <c r="B312" s="46"/>
      <c r="D312" s="210" t="s">
        <v>147</v>
      </c>
      <c r="F312" s="211" t="s">
        <v>613</v>
      </c>
      <c r="I312" s="212"/>
      <c r="L312" s="46"/>
      <c r="M312" s="213"/>
      <c r="N312" s="47"/>
      <c r="O312" s="47"/>
      <c r="P312" s="47"/>
      <c r="Q312" s="47"/>
      <c r="R312" s="47"/>
      <c r="S312" s="47"/>
      <c r="T312" s="85"/>
      <c r="AT312" s="24" t="s">
        <v>147</v>
      </c>
      <c r="AU312" s="24" t="s">
        <v>81</v>
      </c>
    </row>
    <row r="313" s="1" customFormat="1" ht="16.5" customHeight="1">
      <c r="B313" s="197"/>
      <c r="C313" s="198" t="s">
        <v>614</v>
      </c>
      <c r="D313" s="198" t="s">
        <v>140</v>
      </c>
      <c r="E313" s="199" t="s">
        <v>615</v>
      </c>
      <c r="F313" s="200" t="s">
        <v>616</v>
      </c>
      <c r="G313" s="201" t="s">
        <v>231</v>
      </c>
      <c r="H313" s="202">
        <v>6</v>
      </c>
      <c r="I313" s="203"/>
      <c r="J313" s="204">
        <f>ROUND(I313*H313,2)</f>
        <v>0</v>
      </c>
      <c r="K313" s="200" t="s">
        <v>144</v>
      </c>
      <c r="L313" s="46"/>
      <c r="M313" s="205" t="s">
        <v>5</v>
      </c>
      <c r="N313" s="206" t="s">
        <v>42</v>
      </c>
      <c r="O313" s="47"/>
      <c r="P313" s="207">
        <f>O313*H313</f>
        <v>0</v>
      </c>
      <c r="Q313" s="207">
        <v>0.00027</v>
      </c>
      <c r="R313" s="207">
        <f>Q313*H313</f>
        <v>0.0016199999999999999</v>
      </c>
      <c r="S313" s="207">
        <v>0</v>
      </c>
      <c r="T313" s="208">
        <f>S313*H313</f>
        <v>0</v>
      </c>
      <c r="AR313" s="24" t="s">
        <v>242</v>
      </c>
      <c r="AT313" s="24" t="s">
        <v>140</v>
      </c>
      <c r="AU313" s="24" t="s">
        <v>81</v>
      </c>
      <c r="AY313" s="24" t="s">
        <v>138</v>
      </c>
      <c r="BE313" s="209">
        <f>IF(N313="základní",J313,0)</f>
        <v>0</v>
      </c>
      <c r="BF313" s="209">
        <f>IF(N313="snížená",J313,0)</f>
        <v>0</v>
      </c>
      <c r="BG313" s="209">
        <f>IF(N313="zákl. přenesená",J313,0)</f>
        <v>0</v>
      </c>
      <c r="BH313" s="209">
        <f>IF(N313="sníž. přenesená",J313,0)</f>
        <v>0</v>
      </c>
      <c r="BI313" s="209">
        <f>IF(N313="nulová",J313,0)</f>
        <v>0</v>
      </c>
      <c r="BJ313" s="24" t="s">
        <v>79</v>
      </c>
      <c r="BK313" s="209">
        <f>ROUND(I313*H313,2)</f>
        <v>0</v>
      </c>
      <c r="BL313" s="24" t="s">
        <v>242</v>
      </c>
      <c r="BM313" s="24" t="s">
        <v>617</v>
      </c>
    </row>
    <row r="314" s="1" customFormat="1">
      <c r="B314" s="46"/>
      <c r="D314" s="210" t="s">
        <v>147</v>
      </c>
      <c r="F314" s="211" t="s">
        <v>618</v>
      </c>
      <c r="I314" s="212"/>
      <c r="L314" s="46"/>
      <c r="M314" s="213"/>
      <c r="N314" s="47"/>
      <c r="O314" s="47"/>
      <c r="P314" s="47"/>
      <c r="Q314" s="47"/>
      <c r="R314" s="47"/>
      <c r="S314" s="47"/>
      <c r="T314" s="85"/>
      <c r="AT314" s="24" t="s">
        <v>147</v>
      </c>
      <c r="AU314" s="24" t="s">
        <v>81</v>
      </c>
    </row>
    <row r="315" s="1" customFormat="1" ht="16.5" customHeight="1">
      <c r="B315" s="197"/>
      <c r="C315" s="198" t="s">
        <v>619</v>
      </c>
      <c r="D315" s="198" t="s">
        <v>140</v>
      </c>
      <c r="E315" s="199" t="s">
        <v>620</v>
      </c>
      <c r="F315" s="200" t="s">
        <v>621</v>
      </c>
      <c r="G315" s="201" t="s">
        <v>231</v>
      </c>
      <c r="H315" s="202">
        <v>24</v>
      </c>
      <c r="I315" s="203"/>
      <c r="J315" s="204">
        <f>ROUND(I315*H315,2)</f>
        <v>0</v>
      </c>
      <c r="K315" s="200" t="s">
        <v>144</v>
      </c>
      <c r="L315" s="46"/>
      <c r="M315" s="205" t="s">
        <v>5</v>
      </c>
      <c r="N315" s="206" t="s">
        <v>42</v>
      </c>
      <c r="O315" s="47"/>
      <c r="P315" s="207">
        <f>O315*H315</f>
        <v>0</v>
      </c>
      <c r="Q315" s="207">
        <v>0.00022000000000000001</v>
      </c>
      <c r="R315" s="207">
        <f>Q315*H315</f>
        <v>0.00528</v>
      </c>
      <c r="S315" s="207">
        <v>0</v>
      </c>
      <c r="T315" s="208">
        <f>S315*H315</f>
        <v>0</v>
      </c>
      <c r="AR315" s="24" t="s">
        <v>242</v>
      </c>
      <c r="AT315" s="24" t="s">
        <v>140</v>
      </c>
      <c r="AU315" s="24" t="s">
        <v>81</v>
      </c>
      <c r="AY315" s="24" t="s">
        <v>138</v>
      </c>
      <c r="BE315" s="209">
        <f>IF(N315="základní",J315,0)</f>
        <v>0</v>
      </c>
      <c r="BF315" s="209">
        <f>IF(N315="snížená",J315,0)</f>
        <v>0</v>
      </c>
      <c r="BG315" s="209">
        <f>IF(N315="zákl. přenesená",J315,0)</f>
        <v>0</v>
      </c>
      <c r="BH315" s="209">
        <f>IF(N315="sníž. přenesená",J315,0)</f>
        <v>0</v>
      </c>
      <c r="BI315" s="209">
        <f>IF(N315="nulová",J315,0)</f>
        <v>0</v>
      </c>
      <c r="BJ315" s="24" t="s">
        <v>79</v>
      </c>
      <c r="BK315" s="209">
        <f>ROUND(I315*H315,2)</f>
        <v>0</v>
      </c>
      <c r="BL315" s="24" t="s">
        <v>242</v>
      </c>
      <c r="BM315" s="24" t="s">
        <v>622</v>
      </c>
    </row>
    <row r="316" s="1" customFormat="1">
      <c r="B316" s="46"/>
      <c r="D316" s="210" t="s">
        <v>147</v>
      </c>
      <c r="F316" s="211" t="s">
        <v>623</v>
      </c>
      <c r="I316" s="212"/>
      <c r="L316" s="46"/>
      <c r="M316" s="213"/>
      <c r="N316" s="47"/>
      <c r="O316" s="47"/>
      <c r="P316" s="47"/>
      <c r="Q316" s="47"/>
      <c r="R316" s="47"/>
      <c r="S316" s="47"/>
      <c r="T316" s="85"/>
      <c r="AT316" s="24" t="s">
        <v>147</v>
      </c>
      <c r="AU316" s="24" t="s">
        <v>81</v>
      </c>
    </row>
    <row r="317" s="1" customFormat="1" ht="16.5" customHeight="1">
      <c r="B317" s="197"/>
      <c r="C317" s="198" t="s">
        <v>624</v>
      </c>
      <c r="D317" s="198" t="s">
        <v>140</v>
      </c>
      <c r="E317" s="199" t="s">
        <v>625</v>
      </c>
      <c r="F317" s="200" t="s">
        <v>626</v>
      </c>
      <c r="G317" s="201" t="s">
        <v>231</v>
      </c>
      <c r="H317" s="202">
        <v>2</v>
      </c>
      <c r="I317" s="203"/>
      <c r="J317" s="204">
        <f>ROUND(I317*H317,2)</f>
        <v>0</v>
      </c>
      <c r="K317" s="200" t="s">
        <v>144</v>
      </c>
      <c r="L317" s="46"/>
      <c r="M317" s="205" t="s">
        <v>5</v>
      </c>
      <c r="N317" s="206" t="s">
        <v>42</v>
      </c>
      <c r="O317" s="47"/>
      <c r="P317" s="207">
        <f>O317*H317</f>
        <v>0</v>
      </c>
      <c r="Q317" s="207">
        <v>0.00056999999999999998</v>
      </c>
      <c r="R317" s="207">
        <f>Q317*H317</f>
        <v>0.00114</v>
      </c>
      <c r="S317" s="207">
        <v>0</v>
      </c>
      <c r="T317" s="208">
        <f>S317*H317</f>
        <v>0</v>
      </c>
      <c r="AR317" s="24" t="s">
        <v>242</v>
      </c>
      <c r="AT317" s="24" t="s">
        <v>140</v>
      </c>
      <c r="AU317" s="24" t="s">
        <v>81</v>
      </c>
      <c r="AY317" s="24" t="s">
        <v>138</v>
      </c>
      <c r="BE317" s="209">
        <f>IF(N317="základní",J317,0)</f>
        <v>0</v>
      </c>
      <c r="BF317" s="209">
        <f>IF(N317="snížená",J317,0)</f>
        <v>0</v>
      </c>
      <c r="BG317" s="209">
        <f>IF(N317="zákl. přenesená",J317,0)</f>
        <v>0</v>
      </c>
      <c r="BH317" s="209">
        <f>IF(N317="sníž. přenesená",J317,0)</f>
        <v>0</v>
      </c>
      <c r="BI317" s="209">
        <f>IF(N317="nulová",J317,0)</f>
        <v>0</v>
      </c>
      <c r="BJ317" s="24" t="s">
        <v>79</v>
      </c>
      <c r="BK317" s="209">
        <f>ROUND(I317*H317,2)</f>
        <v>0</v>
      </c>
      <c r="BL317" s="24" t="s">
        <v>242</v>
      </c>
      <c r="BM317" s="24" t="s">
        <v>627</v>
      </c>
    </row>
    <row r="318" s="1" customFormat="1">
      <c r="B318" s="46"/>
      <c r="D318" s="210" t="s">
        <v>147</v>
      </c>
      <c r="F318" s="211" t="s">
        <v>628</v>
      </c>
      <c r="I318" s="212"/>
      <c r="L318" s="46"/>
      <c r="M318" s="213"/>
      <c r="N318" s="47"/>
      <c r="O318" s="47"/>
      <c r="P318" s="47"/>
      <c r="Q318" s="47"/>
      <c r="R318" s="47"/>
      <c r="S318" s="47"/>
      <c r="T318" s="85"/>
      <c r="AT318" s="24" t="s">
        <v>147</v>
      </c>
      <c r="AU318" s="24" t="s">
        <v>81</v>
      </c>
    </row>
    <row r="319" s="1" customFormat="1" ht="16.5" customHeight="1">
      <c r="B319" s="197"/>
      <c r="C319" s="198" t="s">
        <v>629</v>
      </c>
      <c r="D319" s="198" t="s">
        <v>140</v>
      </c>
      <c r="E319" s="199" t="s">
        <v>630</v>
      </c>
      <c r="F319" s="200" t="s">
        <v>631</v>
      </c>
      <c r="G319" s="201" t="s">
        <v>231</v>
      </c>
      <c r="H319" s="202">
        <v>3</v>
      </c>
      <c r="I319" s="203"/>
      <c r="J319" s="204">
        <f>ROUND(I319*H319,2)</f>
        <v>0</v>
      </c>
      <c r="K319" s="200" t="s">
        <v>144</v>
      </c>
      <c r="L319" s="46"/>
      <c r="M319" s="205" t="s">
        <v>5</v>
      </c>
      <c r="N319" s="206" t="s">
        <v>42</v>
      </c>
      <c r="O319" s="47"/>
      <c r="P319" s="207">
        <f>O319*H319</f>
        <v>0</v>
      </c>
      <c r="Q319" s="207">
        <v>0.00124</v>
      </c>
      <c r="R319" s="207">
        <f>Q319*H319</f>
        <v>0.0037200000000000002</v>
      </c>
      <c r="S319" s="207">
        <v>0</v>
      </c>
      <c r="T319" s="208">
        <f>S319*H319</f>
        <v>0</v>
      </c>
      <c r="AR319" s="24" t="s">
        <v>242</v>
      </c>
      <c r="AT319" s="24" t="s">
        <v>140</v>
      </c>
      <c r="AU319" s="24" t="s">
        <v>81</v>
      </c>
      <c r="AY319" s="24" t="s">
        <v>138</v>
      </c>
      <c r="BE319" s="209">
        <f>IF(N319="základní",J319,0)</f>
        <v>0</v>
      </c>
      <c r="BF319" s="209">
        <f>IF(N319="snížená",J319,0)</f>
        <v>0</v>
      </c>
      <c r="BG319" s="209">
        <f>IF(N319="zákl. přenesená",J319,0)</f>
        <v>0</v>
      </c>
      <c r="BH319" s="209">
        <f>IF(N319="sníž. přenesená",J319,0)</f>
        <v>0</v>
      </c>
      <c r="BI319" s="209">
        <f>IF(N319="nulová",J319,0)</f>
        <v>0</v>
      </c>
      <c r="BJ319" s="24" t="s">
        <v>79</v>
      </c>
      <c r="BK319" s="209">
        <f>ROUND(I319*H319,2)</f>
        <v>0</v>
      </c>
      <c r="BL319" s="24" t="s">
        <v>242</v>
      </c>
      <c r="BM319" s="24" t="s">
        <v>632</v>
      </c>
    </row>
    <row r="320" s="1" customFormat="1">
      <c r="B320" s="46"/>
      <c r="D320" s="210" t="s">
        <v>147</v>
      </c>
      <c r="F320" s="211" t="s">
        <v>633</v>
      </c>
      <c r="I320" s="212"/>
      <c r="L320" s="46"/>
      <c r="M320" s="213"/>
      <c r="N320" s="47"/>
      <c r="O320" s="47"/>
      <c r="P320" s="47"/>
      <c r="Q320" s="47"/>
      <c r="R320" s="47"/>
      <c r="S320" s="47"/>
      <c r="T320" s="85"/>
      <c r="AT320" s="24" t="s">
        <v>147</v>
      </c>
      <c r="AU320" s="24" t="s">
        <v>81</v>
      </c>
    </row>
    <row r="321" s="1" customFormat="1" ht="16.5" customHeight="1">
      <c r="B321" s="197"/>
      <c r="C321" s="198" t="s">
        <v>634</v>
      </c>
      <c r="D321" s="198" t="s">
        <v>140</v>
      </c>
      <c r="E321" s="199" t="s">
        <v>635</v>
      </c>
      <c r="F321" s="200" t="s">
        <v>636</v>
      </c>
      <c r="G321" s="201" t="s">
        <v>231</v>
      </c>
      <c r="H321" s="202">
        <v>3</v>
      </c>
      <c r="I321" s="203"/>
      <c r="J321" s="204">
        <f>ROUND(I321*H321,2)</f>
        <v>0</v>
      </c>
      <c r="K321" s="200" t="s">
        <v>144</v>
      </c>
      <c r="L321" s="46"/>
      <c r="M321" s="205" t="s">
        <v>5</v>
      </c>
      <c r="N321" s="206" t="s">
        <v>42</v>
      </c>
      <c r="O321" s="47"/>
      <c r="P321" s="207">
        <f>O321*H321</f>
        <v>0</v>
      </c>
      <c r="Q321" s="207">
        <v>0.00114</v>
      </c>
      <c r="R321" s="207">
        <f>Q321*H321</f>
        <v>0.0034199999999999999</v>
      </c>
      <c r="S321" s="207">
        <v>0</v>
      </c>
      <c r="T321" s="208">
        <f>S321*H321</f>
        <v>0</v>
      </c>
      <c r="AR321" s="24" t="s">
        <v>242</v>
      </c>
      <c r="AT321" s="24" t="s">
        <v>140</v>
      </c>
      <c r="AU321" s="24" t="s">
        <v>81</v>
      </c>
      <c r="AY321" s="24" t="s">
        <v>138</v>
      </c>
      <c r="BE321" s="209">
        <f>IF(N321="základní",J321,0)</f>
        <v>0</v>
      </c>
      <c r="BF321" s="209">
        <f>IF(N321="snížená",J321,0)</f>
        <v>0</v>
      </c>
      <c r="BG321" s="209">
        <f>IF(N321="zákl. přenesená",J321,0)</f>
        <v>0</v>
      </c>
      <c r="BH321" s="209">
        <f>IF(N321="sníž. přenesená",J321,0)</f>
        <v>0</v>
      </c>
      <c r="BI321" s="209">
        <f>IF(N321="nulová",J321,0)</f>
        <v>0</v>
      </c>
      <c r="BJ321" s="24" t="s">
        <v>79</v>
      </c>
      <c r="BK321" s="209">
        <f>ROUND(I321*H321,2)</f>
        <v>0</v>
      </c>
      <c r="BL321" s="24" t="s">
        <v>242</v>
      </c>
      <c r="BM321" s="24" t="s">
        <v>637</v>
      </c>
    </row>
    <row r="322" s="1" customFormat="1">
      <c r="B322" s="46"/>
      <c r="D322" s="210" t="s">
        <v>147</v>
      </c>
      <c r="F322" s="211" t="s">
        <v>638</v>
      </c>
      <c r="I322" s="212"/>
      <c r="L322" s="46"/>
      <c r="M322" s="213"/>
      <c r="N322" s="47"/>
      <c r="O322" s="47"/>
      <c r="P322" s="47"/>
      <c r="Q322" s="47"/>
      <c r="R322" s="47"/>
      <c r="S322" s="47"/>
      <c r="T322" s="85"/>
      <c r="AT322" s="24" t="s">
        <v>147</v>
      </c>
      <c r="AU322" s="24" t="s">
        <v>81</v>
      </c>
    </row>
    <row r="323" s="1" customFormat="1" ht="16.5" customHeight="1">
      <c r="B323" s="197"/>
      <c r="C323" s="198" t="s">
        <v>639</v>
      </c>
      <c r="D323" s="198" t="s">
        <v>140</v>
      </c>
      <c r="E323" s="199" t="s">
        <v>640</v>
      </c>
      <c r="F323" s="200" t="s">
        <v>641</v>
      </c>
      <c r="G323" s="201" t="s">
        <v>231</v>
      </c>
      <c r="H323" s="202">
        <v>2</v>
      </c>
      <c r="I323" s="203"/>
      <c r="J323" s="204">
        <f>ROUND(I323*H323,2)</f>
        <v>0</v>
      </c>
      <c r="K323" s="200" t="s">
        <v>144</v>
      </c>
      <c r="L323" s="46"/>
      <c r="M323" s="205" t="s">
        <v>5</v>
      </c>
      <c r="N323" s="206" t="s">
        <v>42</v>
      </c>
      <c r="O323" s="47"/>
      <c r="P323" s="207">
        <f>O323*H323</f>
        <v>0</v>
      </c>
      <c r="Q323" s="207">
        <v>0.00173</v>
      </c>
      <c r="R323" s="207">
        <f>Q323*H323</f>
        <v>0.00346</v>
      </c>
      <c r="S323" s="207">
        <v>0</v>
      </c>
      <c r="T323" s="208">
        <f>S323*H323</f>
        <v>0</v>
      </c>
      <c r="AR323" s="24" t="s">
        <v>242</v>
      </c>
      <c r="AT323" s="24" t="s">
        <v>140</v>
      </c>
      <c r="AU323" s="24" t="s">
        <v>81</v>
      </c>
      <c r="AY323" s="24" t="s">
        <v>138</v>
      </c>
      <c r="BE323" s="209">
        <f>IF(N323="základní",J323,0)</f>
        <v>0</v>
      </c>
      <c r="BF323" s="209">
        <f>IF(N323="snížená",J323,0)</f>
        <v>0</v>
      </c>
      <c r="BG323" s="209">
        <f>IF(N323="zákl. přenesená",J323,0)</f>
        <v>0</v>
      </c>
      <c r="BH323" s="209">
        <f>IF(N323="sníž. přenesená",J323,0)</f>
        <v>0</v>
      </c>
      <c r="BI323" s="209">
        <f>IF(N323="nulová",J323,0)</f>
        <v>0</v>
      </c>
      <c r="BJ323" s="24" t="s">
        <v>79</v>
      </c>
      <c r="BK323" s="209">
        <f>ROUND(I323*H323,2)</f>
        <v>0</v>
      </c>
      <c r="BL323" s="24" t="s">
        <v>242</v>
      </c>
      <c r="BM323" s="24" t="s">
        <v>642</v>
      </c>
    </row>
    <row r="324" s="1" customFormat="1">
      <c r="B324" s="46"/>
      <c r="D324" s="210" t="s">
        <v>147</v>
      </c>
      <c r="F324" s="211" t="s">
        <v>643</v>
      </c>
      <c r="I324" s="212"/>
      <c r="L324" s="46"/>
      <c r="M324" s="213"/>
      <c r="N324" s="47"/>
      <c r="O324" s="47"/>
      <c r="P324" s="47"/>
      <c r="Q324" s="47"/>
      <c r="R324" s="47"/>
      <c r="S324" s="47"/>
      <c r="T324" s="85"/>
      <c r="AT324" s="24" t="s">
        <v>147</v>
      </c>
      <c r="AU324" s="24" t="s">
        <v>81</v>
      </c>
    </row>
    <row r="325" s="1" customFormat="1" ht="16.5" customHeight="1">
      <c r="B325" s="197"/>
      <c r="C325" s="198" t="s">
        <v>644</v>
      </c>
      <c r="D325" s="198" t="s">
        <v>140</v>
      </c>
      <c r="E325" s="199" t="s">
        <v>645</v>
      </c>
      <c r="F325" s="200" t="s">
        <v>646</v>
      </c>
      <c r="G325" s="201" t="s">
        <v>231</v>
      </c>
      <c r="H325" s="202">
        <v>14</v>
      </c>
      <c r="I325" s="203"/>
      <c r="J325" s="204">
        <f>ROUND(I325*H325,2)</f>
        <v>0</v>
      </c>
      <c r="K325" s="200" t="s">
        <v>144</v>
      </c>
      <c r="L325" s="46"/>
      <c r="M325" s="205" t="s">
        <v>5</v>
      </c>
      <c r="N325" s="206" t="s">
        <v>42</v>
      </c>
      <c r="O325" s="47"/>
      <c r="P325" s="207">
        <f>O325*H325</f>
        <v>0</v>
      </c>
      <c r="Q325" s="207">
        <v>0.00050000000000000001</v>
      </c>
      <c r="R325" s="207">
        <f>Q325*H325</f>
        <v>0.0070000000000000001</v>
      </c>
      <c r="S325" s="207">
        <v>0</v>
      </c>
      <c r="T325" s="208">
        <f>S325*H325</f>
        <v>0</v>
      </c>
      <c r="AR325" s="24" t="s">
        <v>242</v>
      </c>
      <c r="AT325" s="24" t="s">
        <v>140</v>
      </c>
      <c r="AU325" s="24" t="s">
        <v>81</v>
      </c>
      <c r="AY325" s="24" t="s">
        <v>138</v>
      </c>
      <c r="BE325" s="209">
        <f>IF(N325="základní",J325,0)</f>
        <v>0</v>
      </c>
      <c r="BF325" s="209">
        <f>IF(N325="snížená",J325,0)</f>
        <v>0</v>
      </c>
      <c r="BG325" s="209">
        <f>IF(N325="zákl. přenesená",J325,0)</f>
        <v>0</v>
      </c>
      <c r="BH325" s="209">
        <f>IF(N325="sníž. přenesená",J325,0)</f>
        <v>0</v>
      </c>
      <c r="BI325" s="209">
        <f>IF(N325="nulová",J325,0)</f>
        <v>0</v>
      </c>
      <c r="BJ325" s="24" t="s">
        <v>79</v>
      </c>
      <c r="BK325" s="209">
        <f>ROUND(I325*H325,2)</f>
        <v>0</v>
      </c>
      <c r="BL325" s="24" t="s">
        <v>242</v>
      </c>
      <c r="BM325" s="24" t="s">
        <v>647</v>
      </c>
    </row>
    <row r="326" s="1" customFormat="1">
      <c r="B326" s="46"/>
      <c r="D326" s="210" t="s">
        <v>147</v>
      </c>
      <c r="F326" s="211" t="s">
        <v>648</v>
      </c>
      <c r="I326" s="212"/>
      <c r="L326" s="46"/>
      <c r="M326" s="213"/>
      <c r="N326" s="47"/>
      <c r="O326" s="47"/>
      <c r="P326" s="47"/>
      <c r="Q326" s="47"/>
      <c r="R326" s="47"/>
      <c r="S326" s="47"/>
      <c r="T326" s="85"/>
      <c r="AT326" s="24" t="s">
        <v>147</v>
      </c>
      <c r="AU326" s="24" t="s">
        <v>81</v>
      </c>
    </row>
    <row r="327" s="1" customFormat="1" ht="16.5" customHeight="1">
      <c r="B327" s="197"/>
      <c r="C327" s="198" t="s">
        <v>649</v>
      </c>
      <c r="D327" s="198" t="s">
        <v>140</v>
      </c>
      <c r="E327" s="199" t="s">
        <v>650</v>
      </c>
      <c r="F327" s="200" t="s">
        <v>651</v>
      </c>
      <c r="G327" s="201" t="s">
        <v>231</v>
      </c>
      <c r="H327" s="202">
        <v>12</v>
      </c>
      <c r="I327" s="203"/>
      <c r="J327" s="204">
        <f>ROUND(I327*H327,2)</f>
        <v>0</v>
      </c>
      <c r="K327" s="200" t="s">
        <v>144</v>
      </c>
      <c r="L327" s="46"/>
      <c r="M327" s="205" t="s">
        <v>5</v>
      </c>
      <c r="N327" s="206" t="s">
        <v>42</v>
      </c>
      <c r="O327" s="47"/>
      <c r="P327" s="207">
        <f>O327*H327</f>
        <v>0</v>
      </c>
      <c r="Q327" s="207">
        <v>0.00069999999999999999</v>
      </c>
      <c r="R327" s="207">
        <f>Q327*H327</f>
        <v>0.0083999999999999995</v>
      </c>
      <c r="S327" s="207">
        <v>0</v>
      </c>
      <c r="T327" s="208">
        <f>S327*H327</f>
        <v>0</v>
      </c>
      <c r="AR327" s="24" t="s">
        <v>242</v>
      </c>
      <c r="AT327" s="24" t="s">
        <v>140</v>
      </c>
      <c r="AU327" s="24" t="s">
        <v>81</v>
      </c>
      <c r="AY327" s="24" t="s">
        <v>138</v>
      </c>
      <c r="BE327" s="209">
        <f>IF(N327="základní",J327,0)</f>
        <v>0</v>
      </c>
      <c r="BF327" s="209">
        <f>IF(N327="snížená",J327,0)</f>
        <v>0</v>
      </c>
      <c r="BG327" s="209">
        <f>IF(N327="zákl. přenesená",J327,0)</f>
        <v>0</v>
      </c>
      <c r="BH327" s="209">
        <f>IF(N327="sníž. přenesená",J327,0)</f>
        <v>0</v>
      </c>
      <c r="BI327" s="209">
        <f>IF(N327="nulová",J327,0)</f>
        <v>0</v>
      </c>
      <c r="BJ327" s="24" t="s">
        <v>79</v>
      </c>
      <c r="BK327" s="209">
        <f>ROUND(I327*H327,2)</f>
        <v>0</v>
      </c>
      <c r="BL327" s="24" t="s">
        <v>242</v>
      </c>
      <c r="BM327" s="24" t="s">
        <v>652</v>
      </c>
    </row>
    <row r="328" s="1" customFormat="1">
      <c r="B328" s="46"/>
      <c r="D328" s="210" t="s">
        <v>147</v>
      </c>
      <c r="F328" s="211" t="s">
        <v>653</v>
      </c>
      <c r="I328" s="212"/>
      <c r="L328" s="46"/>
      <c r="M328" s="213"/>
      <c r="N328" s="47"/>
      <c r="O328" s="47"/>
      <c r="P328" s="47"/>
      <c r="Q328" s="47"/>
      <c r="R328" s="47"/>
      <c r="S328" s="47"/>
      <c r="T328" s="85"/>
      <c r="AT328" s="24" t="s">
        <v>147</v>
      </c>
      <c r="AU328" s="24" t="s">
        <v>81</v>
      </c>
    </row>
    <row r="329" s="1" customFormat="1" ht="16.5" customHeight="1">
      <c r="B329" s="197"/>
      <c r="C329" s="198" t="s">
        <v>654</v>
      </c>
      <c r="D329" s="198" t="s">
        <v>140</v>
      </c>
      <c r="E329" s="199" t="s">
        <v>655</v>
      </c>
      <c r="F329" s="200" t="s">
        <v>656</v>
      </c>
      <c r="G329" s="201" t="s">
        <v>231</v>
      </c>
      <c r="H329" s="202">
        <v>9</v>
      </c>
      <c r="I329" s="203"/>
      <c r="J329" s="204">
        <f>ROUND(I329*H329,2)</f>
        <v>0</v>
      </c>
      <c r="K329" s="200" t="s">
        <v>144</v>
      </c>
      <c r="L329" s="46"/>
      <c r="M329" s="205" t="s">
        <v>5</v>
      </c>
      <c r="N329" s="206" t="s">
        <v>42</v>
      </c>
      <c r="O329" s="47"/>
      <c r="P329" s="207">
        <f>O329*H329</f>
        <v>0</v>
      </c>
      <c r="Q329" s="207">
        <v>0.00107</v>
      </c>
      <c r="R329" s="207">
        <f>Q329*H329</f>
        <v>0.0096299999999999997</v>
      </c>
      <c r="S329" s="207">
        <v>0</v>
      </c>
      <c r="T329" s="208">
        <f>S329*H329</f>
        <v>0</v>
      </c>
      <c r="AR329" s="24" t="s">
        <v>242</v>
      </c>
      <c r="AT329" s="24" t="s">
        <v>140</v>
      </c>
      <c r="AU329" s="24" t="s">
        <v>81</v>
      </c>
      <c r="AY329" s="24" t="s">
        <v>138</v>
      </c>
      <c r="BE329" s="209">
        <f>IF(N329="základní",J329,0)</f>
        <v>0</v>
      </c>
      <c r="BF329" s="209">
        <f>IF(N329="snížená",J329,0)</f>
        <v>0</v>
      </c>
      <c r="BG329" s="209">
        <f>IF(N329="zákl. přenesená",J329,0)</f>
        <v>0</v>
      </c>
      <c r="BH329" s="209">
        <f>IF(N329="sníž. přenesená",J329,0)</f>
        <v>0</v>
      </c>
      <c r="BI329" s="209">
        <f>IF(N329="nulová",J329,0)</f>
        <v>0</v>
      </c>
      <c r="BJ329" s="24" t="s">
        <v>79</v>
      </c>
      <c r="BK329" s="209">
        <f>ROUND(I329*H329,2)</f>
        <v>0</v>
      </c>
      <c r="BL329" s="24" t="s">
        <v>242</v>
      </c>
      <c r="BM329" s="24" t="s">
        <v>657</v>
      </c>
    </row>
    <row r="330" s="1" customFormat="1">
      <c r="B330" s="46"/>
      <c r="D330" s="210" t="s">
        <v>147</v>
      </c>
      <c r="F330" s="211" t="s">
        <v>658</v>
      </c>
      <c r="I330" s="212"/>
      <c r="L330" s="46"/>
      <c r="M330" s="213"/>
      <c r="N330" s="47"/>
      <c r="O330" s="47"/>
      <c r="P330" s="47"/>
      <c r="Q330" s="47"/>
      <c r="R330" s="47"/>
      <c r="S330" s="47"/>
      <c r="T330" s="85"/>
      <c r="AT330" s="24" t="s">
        <v>147</v>
      </c>
      <c r="AU330" s="24" t="s">
        <v>81</v>
      </c>
    </row>
    <row r="331" s="1" customFormat="1" ht="16.5" customHeight="1">
      <c r="B331" s="197"/>
      <c r="C331" s="198" t="s">
        <v>659</v>
      </c>
      <c r="D331" s="198" t="s">
        <v>140</v>
      </c>
      <c r="E331" s="199" t="s">
        <v>660</v>
      </c>
      <c r="F331" s="200" t="s">
        <v>661</v>
      </c>
      <c r="G331" s="201" t="s">
        <v>231</v>
      </c>
      <c r="H331" s="202">
        <v>2</v>
      </c>
      <c r="I331" s="203"/>
      <c r="J331" s="204">
        <f>ROUND(I331*H331,2)</f>
        <v>0</v>
      </c>
      <c r="K331" s="200" t="s">
        <v>144</v>
      </c>
      <c r="L331" s="46"/>
      <c r="M331" s="205" t="s">
        <v>5</v>
      </c>
      <c r="N331" s="206" t="s">
        <v>42</v>
      </c>
      <c r="O331" s="47"/>
      <c r="P331" s="207">
        <f>O331*H331</f>
        <v>0</v>
      </c>
      <c r="Q331" s="207">
        <v>0.00095</v>
      </c>
      <c r="R331" s="207">
        <f>Q331*H331</f>
        <v>0.0019</v>
      </c>
      <c r="S331" s="207">
        <v>0</v>
      </c>
      <c r="T331" s="208">
        <f>S331*H331</f>
        <v>0</v>
      </c>
      <c r="AR331" s="24" t="s">
        <v>242</v>
      </c>
      <c r="AT331" s="24" t="s">
        <v>140</v>
      </c>
      <c r="AU331" s="24" t="s">
        <v>81</v>
      </c>
      <c r="AY331" s="24" t="s">
        <v>138</v>
      </c>
      <c r="BE331" s="209">
        <f>IF(N331="základní",J331,0)</f>
        <v>0</v>
      </c>
      <c r="BF331" s="209">
        <f>IF(N331="snížená",J331,0)</f>
        <v>0</v>
      </c>
      <c r="BG331" s="209">
        <f>IF(N331="zákl. přenesená",J331,0)</f>
        <v>0</v>
      </c>
      <c r="BH331" s="209">
        <f>IF(N331="sníž. přenesená",J331,0)</f>
        <v>0</v>
      </c>
      <c r="BI331" s="209">
        <f>IF(N331="nulová",J331,0)</f>
        <v>0</v>
      </c>
      <c r="BJ331" s="24" t="s">
        <v>79</v>
      </c>
      <c r="BK331" s="209">
        <f>ROUND(I331*H331,2)</f>
        <v>0</v>
      </c>
      <c r="BL331" s="24" t="s">
        <v>242</v>
      </c>
      <c r="BM331" s="24" t="s">
        <v>662</v>
      </c>
    </row>
    <row r="332" s="1" customFormat="1">
      <c r="B332" s="46"/>
      <c r="D332" s="210" t="s">
        <v>147</v>
      </c>
      <c r="F332" s="211" t="s">
        <v>663</v>
      </c>
      <c r="I332" s="212"/>
      <c r="L332" s="46"/>
      <c r="M332" s="213"/>
      <c r="N332" s="47"/>
      <c r="O332" s="47"/>
      <c r="P332" s="47"/>
      <c r="Q332" s="47"/>
      <c r="R332" s="47"/>
      <c r="S332" s="47"/>
      <c r="T332" s="85"/>
      <c r="AT332" s="24" t="s">
        <v>147</v>
      </c>
      <c r="AU332" s="24" t="s">
        <v>81</v>
      </c>
    </row>
    <row r="333" s="1" customFormat="1" ht="16.5" customHeight="1">
      <c r="B333" s="197"/>
      <c r="C333" s="198" t="s">
        <v>664</v>
      </c>
      <c r="D333" s="198" t="s">
        <v>140</v>
      </c>
      <c r="E333" s="199" t="s">
        <v>665</v>
      </c>
      <c r="F333" s="200" t="s">
        <v>666</v>
      </c>
      <c r="G333" s="201" t="s">
        <v>231</v>
      </c>
      <c r="H333" s="202">
        <v>1</v>
      </c>
      <c r="I333" s="203"/>
      <c r="J333" s="204">
        <f>ROUND(I333*H333,2)</f>
        <v>0</v>
      </c>
      <c r="K333" s="200" t="s">
        <v>144</v>
      </c>
      <c r="L333" s="46"/>
      <c r="M333" s="205" t="s">
        <v>5</v>
      </c>
      <c r="N333" s="206" t="s">
        <v>42</v>
      </c>
      <c r="O333" s="47"/>
      <c r="P333" s="207">
        <f>O333*H333</f>
        <v>0</v>
      </c>
      <c r="Q333" s="207">
        <v>0.00096000000000000002</v>
      </c>
      <c r="R333" s="207">
        <f>Q333*H333</f>
        <v>0.00096000000000000002</v>
      </c>
      <c r="S333" s="207">
        <v>0</v>
      </c>
      <c r="T333" s="208">
        <f>S333*H333</f>
        <v>0</v>
      </c>
      <c r="AR333" s="24" t="s">
        <v>242</v>
      </c>
      <c r="AT333" s="24" t="s">
        <v>140</v>
      </c>
      <c r="AU333" s="24" t="s">
        <v>81</v>
      </c>
      <c r="AY333" s="24" t="s">
        <v>138</v>
      </c>
      <c r="BE333" s="209">
        <f>IF(N333="základní",J333,0)</f>
        <v>0</v>
      </c>
      <c r="BF333" s="209">
        <f>IF(N333="snížená",J333,0)</f>
        <v>0</v>
      </c>
      <c r="BG333" s="209">
        <f>IF(N333="zákl. přenesená",J333,0)</f>
        <v>0</v>
      </c>
      <c r="BH333" s="209">
        <f>IF(N333="sníž. přenesená",J333,0)</f>
        <v>0</v>
      </c>
      <c r="BI333" s="209">
        <f>IF(N333="nulová",J333,0)</f>
        <v>0</v>
      </c>
      <c r="BJ333" s="24" t="s">
        <v>79</v>
      </c>
      <c r="BK333" s="209">
        <f>ROUND(I333*H333,2)</f>
        <v>0</v>
      </c>
      <c r="BL333" s="24" t="s">
        <v>242</v>
      </c>
      <c r="BM333" s="24" t="s">
        <v>667</v>
      </c>
    </row>
    <row r="334" s="1" customFormat="1">
      <c r="B334" s="46"/>
      <c r="D334" s="210" t="s">
        <v>147</v>
      </c>
      <c r="F334" s="211" t="s">
        <v>668</v>
      </c>
      <c r="I334" s="212"/>
      <c r="L334" s="46"/>
      <c r="M334" s="213"/>
      <c r="N334" s="47"/>
      <c r="O334" s="47"/>
      <c r="P334" s="47"/>
      <c r="Q334" s="47"/>
      <c r="R334" s="47"/>
      <c r="S334" s="47"/>
      <c r="T334" s="85"/>
      <c r="AT334" s="24" t="s">
        <v>147</v>
      </c>
      <c r="AU334" s="24" t="s">
        <v>81</v>
      </c>
    </row>
    <row r="335" s="1" customFormat="1" ht="16.5" customHeight="1">
      <c r="B335" s="197"/>
      <c r="C335" s="198" t="s">
        <v>669</v>
      </c>
      <c r="D335" s="198" t="s">
        <v>140</v>
      </c>
      <c r="E335" s="199" t="s">
        <v>670</v>
      </c>
      <c r="F335" s="200" t="s">
        <v>671</v>
      </c>
      <c r="G335" s="201" t="s">
        <v>231</v>
      </c>
      <c r="H335" s="202">
        <v>1</v>
      </c>
      <c r="I335" s="203"/>
      <c r="J335" s="204">
        <f>ROUND(I335*H335,2)</f>
        <v>0</v>
      </c>
      <c r="K335" s="200" t="s">
        <v>5</v>
      </c>
      <c r="L335" s="46"/>
      <c r="M335" s="205" t="s">
        <v>5</v>
      </c>
      <c r="N335" s="206" t="s">
        <v>42</v>
      </c>
      <c r="O335" s="47"/>
      <c r="P335" s="207">
        <f>O335*H335</f>
        <v>0</v>
      </c>
      <c r="Q335" s="207">
        <v>0.0037699999999999999</v>
      </c>
      <c r="R335" s="207">
        <f>Q335*H335</f>
        <v>0.0037699999999999999</v>
      </c>
      <c r="S335" s="207">
        <v>0</v>
      </c>
      <c r="T335" s="208">
        <f>S335*H335</f>
        <v>0</v>
      </c>
      <c r="AR335" s="24" t="s">
        <v>242</v>
      </c>
      <c r="AT335" s="24" t="s">
        <v>140</v>
      </c>
      <c r="AU335" s="24" t="s">
        <v>81</v>
      </c>
      <c r="AY335" s="24" t="s">
        <v>138</v>
      </c>
      <c r="BE335" s="209">
        <f>IF(N335="základní",J335,0)</f>
        <v>0</v>
      </c>
      <c r="BF335" s="209">
        <f>IF(N335="snížená",J335,0)</f>
        <v>0</v>
      </c>
      <c r="BG335" s="209">
        <f>IF(N335="zákl. přenesená",J335,0)</f>
        <v>0</v>
      </c>
      <c r="BH335" s="209">
        <f>IF(N335="sníž. přenesená",J335,0)</f>
        <v>0</v>
      </c>
      <c r="BI335" s="209">
        <f>IF(N335="nulová",J335,0)</f>
        <v>0</v>
      </c>
      <c r="BJ335" s="24" t="s">
        <v>79</v>
      </c>
      <c r="BK335" s="209">
        <f>ROUND(I335*H335,2)</f>
        <v>0</v>
      </c>
      <c r="BL335" s="24" t="s">
        <v>242</v>
      </c>
      <c r="BM335" s="24" t="s">
        <v>672</v>
      </c>
    </row>
    <row r="336" s="1" customFormat="1">
      <c r="B336" s="46"/>
      <c r="D336" s="210" t="s">
        <v>147</v>
      </c>
      <c r="F336" s="211" t="s">
        <v>673</v>
      </c>
      <c r="I336" s="212"/>
      <c r="L336" s="46"/>
      <c r="M336" s="213"/>
      <c r="N336" s="47"/>
      <c r="O336" s="47"/>
      <c r="P336" s="47"/>
      <c r="Q336" s="47"/>
      <c r="R336" s="47"/>
      <c r="S336" s="47"/>
      <c r="T336" s="85"/>
      <c r="AT336" s="24" t="s">
        <v>147</v>
      </c>
      <c r="AU336" s="24" t="s">
        <v>81</v>
      </c>
    </row>
    <row r="337" s="1" customFormat="1" ht="25.5" customHeight="1">
      <c r="B337" s="197"/>
      <c r="C337" s="198" t="s">
        <v>674</v>
      </c>
      <c r="D337" s="198" t="s">
        <v>140</v>
      </c>
      <c r="E337" s="199" t="s">
        <v>675</v>
      </c>
      <c r="F337" s="200" t="s">
        <v>676</v>
      </c>
      <c r="G337" s="201" t="s">
        <v>231</v>
      </c>
      <c r="H337" s="202">
        <v>20</v>
      </c>
      <c r="I337" s="203"/>
      <c r="J337" s="204">
        <f>ROUND(I337*H337,2)</f>
        <v>0</v>
      </c>
      <c r="K337" s="200" t="s">
        <v>144</v>
      </c>
      <c r="L337" s="46"/>
      <c r="M337" s="205" t="s">
        <v>5</v>
      </c>
      <c r="N337" s="206" t="s">
        <v>42</v>
      </c>
      <c r="O337" s="47"/>
      <c r="P337" s="207">
        <f>O337*H337</f>
        <v>0</v>
      </c>
      <c r="Q337" s="207">
        <v>0.00052999999999999998</v>
      </c>
      <c r="R337" s="207">
        <f>Q337*H337</f>
        <v>0.0106</v>
      </c>
      <c r="S337" s="207">
        <v>0</v>
      </c>
      <c r="T337" s="208">
        <f>S337*H337</f>
        <v>0</v>
      </c>
      <c r="AR337" s="24" t="s">
        <v>242</v>
      </c>
      <c r="AT337" s="24" t="s">
        <v>140</v>
      </c>
      <c r="AU337" s="24" t="s">
        <v>81</v>
      </c>
      <c r="AY337" s="24" t="s">
        <v>138</v>
      </c>
      <c r="BE337" s="209">
        <f>IF(N337="základní",J337,0)</f>
        <v>0</v>
      </c>
      <c r="BF337" s="209">
        <f>IF(N337="snížená",J337,0)</f>
        <v>0</v>
      </c>
      <c r="BG337" s="209">
        <f>IF(N337="zákl. přenesená",J337,0)</f>
        <v>0</v>
      </c>
      <c r="BH337" s="209">
        <f>IF(N337="sníž. přenesená",J337,0)</f>
        <v>0</v>
      </c>
      <c r="BI337" s="209">
        <f>IF(N337="nulová",J337,0)</f>
        <v>0</v>
      </c>
      <c r="BJ337" s="24" t="s">
        <v>79</v>
      </c>
      <c r="BK337" s="209">
        <f>ROUND(I337*H337,2)</f>
        <v>0</v>
      </c>
      <c r="BL337" s="24" t="s">
        <v>242</v>
      </c>
      <c r="BM337" s="24" t="s">
        <v>677</v>
      </c>
    </row>
    <row r="338" s="1" customFormat="1">
      <c r="B338" s="46"/>
      <c r="D338" s="210" t="s">
        <v>147</v>
      </c>
      <c r="F338" s="211" t="s">
        <v>678</v>
      </c>
      <c r="I338" s="212"/>
      <c r="L338" s="46"/>
      <c r="M338" s="213"/>
      <c r="N338" s="47"/>
      <c r="O338" s="47"/>
      <c r="P338" s="47"/>
      <c r="Q338" s="47"/>
      <c r="R338" s="47"/>
      <c r="S338" s="47"/>
      <c r="T338" s="85"/>
      <c r="AT338" s="24" t="s">
        <v>147</v>
      </c>
      <c r="AU338" s="24" t="s">
        <v>81</v>
      </c>
    </row>
    <row r="339" s="1" customFormat="1" ht="16.5" customHeight="1">
      <c r="B339" s="197"/>
      <c r="C339" s="198" t="s">
        <v>679</v>
      </c>
      <c r="D339" s="198" t="s">
        <v>140</v>
      </c>
      <c r="E339" s="199" t="s">
        <v>680</v>
      </c>
      <c r="F339" s="200" t="s">
        <v>681</v>
      </c>
      <c r="G339" s="201" t="s">
        <v>231</v>
      </c>
      <c r="H339" s="202">
        <v>7</v>
      </c>
      <c r="I339" s="203"/>
      <c r="J339" s="204">
        <f>ROUND(I339*H339,2)</f>
        <v>0</v>
      </c>
      <c r="K339" s="200" t="s">
        <v>144</v>
      </c>
      <c r="L339" s="46"/>
      <c r="M339" s="205" t="s">
        <v>5</v>
      </c>
      <c r="N339" s="206" t="s">
        <v>42</v>
      </c>
      <c r="O339" s="47"/>
      <c r="P339" s="207">
        <f>O339*H339</f>
        <v>0</v>
      </c>
      <c r="Q339" s="207">
        <v>0.0031199999999999999</v>
      </c>
      <c r="R339" s="207">
        <f>Q339*H339</f>
        <v>0.021839999999999998</v>
      </c>
      <c r="S339" s="207">
        <v>0</v>
      </c>
      <c r="T339" s="208">
        <f>S339*H339</f>
        <v>0</v>
      </c>
      <c r="AR339" s="24" t="s">
        <v>242</v>
      </c>
      <c r="AT339" s="24" t="s">
        <v>140</v>
      </c>
      <c r="AU339" s="24" t="s">
        <v>81</v>
      </c>
      <c r="AY339" s="24" t="s">
        <v>138</v>
      </c>
      <c r="BE339" s="209">
        <f>IF(N339="základní",J339,0)</f>
        <v>0</v>
      </c>
      <c r="BF339" s="209">
        <f>IF(N339="snížená",J339,0)</f>
        <v>0</v>
      </c>
      <c r="BG339" s="209">
        <f>IF(N339="zákl. přenesená",J339,0)</f>
        <v>0</v>
      </c>
      <c r="BH339" s="209">
        <f>IF(N339="sníž. přenesená",J339,0)</f>
        <v>0</v>
      </c>
      <c r="BI339" s="209">
        <f>IF(N339="nulová",J339,0)</f>
        <v>0</v>
      </c>
      <c r="BJ339" s="24" t="s">
        <v>79</v>
      </c>
      <c r="BK339" s="209">
        <f>ROUND(I339*H339,2)</f>
        <v>0</v>
      </c>
      <c r="BL339" s="24" t="s">
        <v>242</v>
      </c>
      <c r="BM339" s="24" t="s">
        <v>682</v>
      </c>
    </row>
    <row r="340" s="1" customFormat="1">
      <c r="B340" s="46"/>
      <c r="D340" s="210" t="s">
        <v>147</v>
      </c>
      <c r="F340" s="211" t="s">
        <v>683</v>
      </c>
      <c r="I340" s="212"/>
      <c r="L340" s="46"/>
      <c r="M340" s="213"/>
      <c r="N340" s="47"/>
      <c r="O340" s="47"/>
      <c r="P340" s="47"/>
      <c r="Q340" s="47"/>
      <c r="R340" s="47"/>
      <c r="S340" s="47"/>
      <c r="T340" s="85"/>
      <c r="AT340" s="24" t="s">
        <v>147</v>
      </c>
      <c r="AU340" s="24" t="s">
        <v>81</v>
      </c>
    </row>
    <row r="341" s="1" customFormat="1" ht="25.5" customHeight="1">
      <c r="B341" s="197"/>
      <c r="C341" s="198" t="s">
        <v>684</v>
      </c>
      <c r="D341" s="198" t="s">
        <v>140</v>
      </c>
      <c r="E341" s="199" t="s">
        <v>685</v>
      </c>
      <c r="F341" s="200" t="s">
        <v>686</v>
      </c>
      <c r="G341" s="201" t="s">
        <v>231</v>
      </c>
      <c r="H341" s="202">
        <v>2</v>
      </c>
      <c r="I341" s="203"/>
      <c r="J341" s="204">
        <f>ROUND(I341*H341,2)</f>
        <v>0</v>
      </c>
      <c r="K341" s="200" t="s">
        <v>144</v>
      </c>
      <c r="L341" s="46"/>
      <c r="M341" s="205" t="s">
        <v>5</v>
      </c>
      <c r="N341" s="206" t="s">
        <v>42</v>
      </c>
      <c r="O341" s="47"/>
      <c r="P341" s="207">
        <f>O341*H341</f>
        <v>0</v>
      </c>
      <c r="Q341" s="207">
        <v>0.00147</v>
      </c>
      <c r="R341" s="207">
        <f>Q341*H341</f>
        <v>0.0029399999999999999</v>
      </c>
      <c r="S341" s="207">
        <v>0</v>
      </c>
      <c r="T341" s="208">
        <f>S341*H341</f>
        <v>0</v>
      </c>
      <c r="AR341" s="24" t="s">
        <v>242</v>
      </c>
      <c r="AT341" s="24" t="s">
        <v>140</v>
      </c>
      <c r="AU341" s="24" t="s">
        <v>81</v>
      </c>
      <c r="AY341" s="24" t="s">
        <v>138</v>
      </c>
      <c r="BE341" s="209">
        <f>IF(N341="základní",J341,0)</f>
        <v>0</v>
      </c>
      <c r="BF341" s="209">
        <f>IF(N341="snížená",J341,0)</f>
        <v>0</v>
      </c>
      <c r="BG341" s="209">
        <f>IF(N341="zákl. přenesená",J341,0)</f>
        <v>0</v>
      </c>
      <c r="BH341" s="209">
        <f>IF(N341="sníž. přenesená",J341,0)</f>
        <v>0</v>
      </c>
      <c r="BI341" s="209">
        <f>IF(N341="nulová",J341,0)</f>
        <v>0</v>
      </c>
      <c r="BJ341" s="24" t="s">
        <v>79</v>
      </c>
      <c r="BK341" s="209">
        <f>ROUND(I341*H341,2)</f>
        <v>0</v>
      </c>
      <c r="BL341" s="24" t="s">
        <v>242</v>
      </c>
      <c r="BM341" s="24" t="s">
        <v>687</v>
      </c>
    </row>
    <row r="342" s="1" customFormat="1">
      <c r="B342" s="46"/>
      <c r="D342" s="210" t="s">
        <v>147</v>
      </c>
      <c r="F342" s="211" t="s">
        <v>688</v>
      </c>
      <c r="I342" s="212"/>
      <c r="L342" s="46"/>
      <c r="M342" s="213"/>
      <c r="N342" s="47"/>
      <c r="O342" s="47"/>
      <c r="P342" s="47"/>
      <c r="Q342" s="47"/>
      <c r="R342" s="47"/>
      <c r="S342" s="47"/>
      <c r="T342" s="85"/>
      <c r="AT342" s="24" t="s">
        <v>147</v>
      </c>
      <c r="AU342" s="24" t="s">
        <v>81</v>
      </c>
    </row>
    <row r="343" s="1" customFormat="1" ht="16.5" customHeight="1">
      <c r="B343" s="197"/>
      <c r="C343" s="198" t="s">
        <v>689</v>
      </c>
      <c r="D343" s="198" t="s">
        <v>140</v>
      </c>
      <c r="E343" s="199" t="s">
        <v>690</v>
      </c>
      <c r="F343" s="200" t="s">
        <v>691</v>
      </c>
      <c r="G343" s="201" t="s">
        <v>231</v>
      </c>
      <c r="H343" s="202">
        <v>2</v>
      </c>
      <c r="I343" s="203"/>
      <c r="J343" s="204">
        <f>ROUND(I343*H343,2)</f>
        <v>0</v>
      </c>
      <c r="K343" s="200" t="s">
        <v>144</v>
      </c>
      <c r="L343" s="46"/>
      <c r="M343" s="205" t="s">
        <v>5</v>
      </c>
      <c r="N343" s="206" t="s">
        <v>42</v>
      </c>
      <c r="O343" s="47"/>
      <c r="P343" s="207">
        <f>O343*H343</f>
        <v>0</v>
      </c>
      <c r="Q343" s="207">
        <v>0.00075000000000000002</v>
      </c>
      <c r="R343" s="207">
        <f>Q343*H343</f>
        <v>0.0015</v>
      </c>
      <c r="S343" s="207">
        <v>0</v>
      </c>
      <c r="T343" s="208">
        <f>S343*H343</f>
        <v>0</v>
      </c>
      <c r="AR343" s="24" t="s">
        <v>242</v>
      </c>
      <c r="AT343" s="24" t="s">
        <v>140</v>
      </c>
      <c r="AU343" s="24" t="s">
        <v>81</v>
      </c>
      <c r="AY343" s="24" t="s">
        <v>138</v>
      </c>
      <c r="BE343" s="209">
        <f>IF(N343="základní",J343,0)</f>
        <v>0</v>
      </c>
      <c r="BF343" s="209">
        <f>IF(N343="snížená",J343,0)</f>
        <v>0</v>
      </c>
      <c r="BG343" s="209">
        <f>IF(N343="zákl. přenesená",J343,0)</f>
        <v>0</v>
      </c>
      <c r="BH343" s="209">
        <f>IF(N343="sníž. přenesená",J343,0)</f>
        <v>0</v>
      </c>
      <c r="BI343" s="209">
        <f>IF(N343="nulová",J343,0)</f>
        <v>0</v>
      </c>
      <c r="BJ343" s="24" t="s">
        <v>79</v>
      </c>
      <c r="BK343" s="209">
        <f>ROUND(I343*H343,2)</f>
        <v>0</v>
      </c>
      <c r="BL343" s="24" t="s">
        <v>242</v>
      </c>
      <c r="BM343" s="24" t="s">
        <v>692</v>
      </c>
    </row>
    <row r="344" s="1" customFormat="1">
      <c r="B344" s="46"/>
      <c r="D344" s="210" t="s">
        <v>147</v>
      </c>
      <c r="F344" s="211" t="s">
        <v>693</v>
      </c>
      <c r="I344" s="212"/>
      <c r="L344" s="46"/>
      <c r="M344" s="213"/>
      <c r="N344" s="47"/>
      <c r="O344" s="47"/>
      <c r="P344" s="47"/>
      <c r="Q344" s="47"/>
      <c r="R344" s="47"/>
      <c r="S344" s="47"/>
      <c r="T344" s="85"/>
      <c r="AT344" s="24" t="s">
        <v>147</v>
      </c>
      <c r="AU344" s="24" t="s">
        <v>81</v>
      </c>
    </row>
    <row r="345" s="1" customFormat="1" ht="16.5" customHeight="1">
      <c r="B345" s="197"/>
      <c r="C345" s="198" t="s">
        <v>694</v>
      </c>
      <c r="D345" s="198" t="s">
        <v>140</v>
      </c>
      <c r="E345" s="199" t="s">
        <v>695</v>
      </c>
      <c r="F345" s="200" t="s">
        <v>696</v>
      </c>
      <c r="G345" s="201" t="s">
        <v>198</v>
      </c>
      <c r="H345" s="202">
        <v>0.32000000000000001</v>
      </c>
      <c r="I345" s="203"/>
      <c r="J345" s="204">
        <f>ROUND(I345*H345,2)</f>
        <v>0</v>
      </c>
      <c r="K345" s="200" t="s">
        <v>144</v>
      </c>
      <c r="L345" s="46"/>
      <c r="M345" s="205" t="s">
        <v>5</v>
      </c>
      <c r="N345" s="206" t="s">
        <v>42</v>
      </c>
      <c r="O345" s="47"/>
      <c r="P345" s="207">
        <f>O345*H345</f>
        <v>0</v>
      </c>
      <c r="Q345" s="207">
        <v>0</v>
      </c>
      <c r="R345" s="207">
        <f>Q345*H345</f>
        <v>0</v>
      </c>
      <c r="S345" s="207">
        <v>0</v>
      </c>
      <c r="T345" s="208">
        <f>S345*H345</f>
        <v>0</v>
      </c>
      <c r="AR345" s="24" t="s">
        <v>242</v>
      </c>
      <c r="AT345" s="24" t="s">
        <v>140</v>
      </c>
      <c r="AU345" s="24" t="s">
        <v>81</v>
      </c>
      <c r="AY345" s="24" t="s">
        <v>138</v>
      </c>
      <c r="BE345" s="209">
        <f>IF(N345="základní",J345,0)</f>
        <v>0</v>
      </c>
      <c r="BF345" s="209">
        <f>IF(N345="snížená",J345,0)</f>
        <v>0</v>
      </c>
      <c r="BG345" s="209">
        <f>IF(N345="zákl. přenesená",J345,0)</f>
        <v>0</v>
      </c>
      <c r="BH345" s="209">
        <f>IF(N345="sníž. přenesená",J345,0)</f>
        <v>0</v>
      </c>
      <c r="BI345" s="209">
        <f>IF(N345="nulová",J345,0)</f>
        <v>0</v>
      </c>
      <c r="BJ345" s="24" t="s">
        <v>79</v>
      </c>
      <c r="BK345" s="209">
        <f>ROUND(I345*H345,2)</f>
        <v>0</v>
      </c>
      <c r="BL345" s="24" t="s">
        <v>242</v>
      </c>
      <c r="BM345" s="24" t="s">
        <v>697</v>
      </c>
    </row>
    <row r="346" s="1" customFormat="1">
      <c r="B346" s="46"/>
      <c r="D346" s="210" t="s">
        <v>147</v>
      </c>
      <c r="F346" s="211" t="s">
        <v>698</v>
      </c>
      <c r="I346" s="212"/>
      <c r="L346" s="46"/>
      <c r="M346" s="213"/>
      <c r="N346" s="47"/>
      <c r="O346" s="47"/>
      <c r="P346" s="47"/>
      <c r="Q346" s="47"/>
      <c r="R346" s="47"/>
      <c r="S346" s="47"/>
      <c r="T346" s="85"/>
      <c r="AT346" s="24" t="s">
        <v>147</v>
      </c>
      <c r="AU346" s="24" t="s">
        <v>81</v>
      </c>
    </row>
    <row r="347" s="1" customFormat="1" ht="16.5" customHeight="1">
      <c r="B347" s="197"/>
      <c r="C347" s="198" t="s">
        <v>699</v>
      </c>
      <c r="D347" s="198" t="s">
        <v>140</v>
      </c>
      <c r="E347" s="199" t="s">
        <v>700</v>
      </c>
      <c r="F347" s="200" t="s">
        <v>701</v>
      </c>
      <c r="G347" s="201" t="s">
        <v>198</v>
      </c>
      <c r="H347" s="202">
        <v>0.32000000000000001</v>
      </c>
      <c r="I347" s="203"/>
      <c r="J347" s="204">
        <f>ROUND(I347*H347,2)</f>
        <v>0</v>
      </c>
      <c r="K347" s="200" t="s">
        <v>144</v>
      </c>
      <c r="L347" s="46"/>
      <c r="M347" s="205" t="s">
        <v>5</v>
      </c>
      <c r="N347" s="206" t="s">
        <v>42</v>
      </c>
      <c r="O347" s="47"/>
      <c r="P347" s="207">
        <f>O347*H347</f>
        <v>0</v>
      </c>
      <c r="Q347" s="207">
        <v>0</v>
      </c>
      <c r="R347" s="207">
        <f>Q347*H347</f>
        <v>0</v>
      </c>
      <c r="S347" s="207">
        <v>0</v>
      </c>
      <c r="T347" s="208">
        <f>S347*H347</f>
        <v>0</v>
      </c>
      <c r="AR347" s="24" t="s">
        <v>242</v>
      </c>
      <c r="AT347" s="24" t="s">
        <v>140</v>
      </c>
      <c r="AU347" s="24" t="s">
        <v>81</v>
      </c>
      <c r="AY347" s="24" t="s">
        <v>138</v>
      </c>
      <c r="BE347" s="209">
        <f>IF(N347="základní",J347,0)</f>
        <v>0</v>
      </c>
      <c r="BF347" s="209">
        <f>IF(N347="snížená",J347,0)</f>
        <v>0</v>
      </c>
      <c r="BG347" s="209">
        <f>IF(N347="zákl. přenesená",J347,0)</f>
        <v>0</v>
      </c>
      <c r="BH347" s="209">
        <f>IF(N347="sníž. přenesená",J347,0)</f>
        <v>0</v>
      </c>
      <c r="BI347" s="209">
        <f>IF(N347="nulová",J347,0)</f>
        <v>0</v>
      </c>
      <c r="BJ347" s="24" t="s">
        <v>79</v>
      </c>
      <c r="BK347" s="209">
        <f>ROUND(I347*H347,2)</f>
        <v>0</v>
      </c>
      <c r="BL347" s="24" t="s">
        <v>242</v>
      </c>
      <c r="BM347" s="24" t="s">
        <v>702</v>
      </c>
    </row>
    <row r="348" s="1" customFormat="1">
      <c r="B348" s="46"/>
      <c r="D348" s="210" t="s">
        <v>147</v>
      </c>
      <c r="F348" s="211" t="s">
        <v>703</v>
      </c>
      <c r="I348" s="212"/>
      <c r="L348" s="46"/>
      <c r="M348" s="213"/>
      <c r="N348" s="47"/>
      <c r="O348" s="47"/>
      <c r="P348" s="47"/>
      <c r="Q348" s="47"/>
      <c r="R348" s="47"/>
      <c r="S348" s="47"/>
      <c r="T348" s="85"/>
      <c r="AT348" s="24" t="s">
        <v>147</v>
      </c>
      <c r="AU348" s="24" t="s">
        <v>81</v>
      </c>
    </row>
    <row r="349" s="10" customFormat="1" ht="29.88" customHeight="1">
      <c r="B349" s="184"/>
      <c r="D349" s="185" t="s">
        <v>70</v>
      </c>
      <c r="E349" s="195" t="s">
        <v>704</v>
      </c>
      <c r="F349" s="195" t="s">
        <v>705</v>
      </c>
      <c r="I349" s="187"/>
      <c r="J349" s="196">
        <f>BK349</f>
        <v>0</v>
      </c>
      <c r="L349" s="184"/>
      <c r="M349" s="189"/>
      <c r="N349" s="190"/>
      <c r="O349" s="190"/>
      <c r="P349" s="191">
        <f>SUM(P350:P391)</f>
        <v>0</v>
      </c>
      <c r="Q349" s="190"/>
      <c r="R349" s="191">
        <f>SUM(R350:R391)</f>
        <v>1.5832099999999998</v>
      </c>
      <c r="S349" s="190"/>
      <c r="T349" s="192">
        <f>SUM(T350:T391)</f>
        <v>0.27528999999999998</v>
      </c>
      <c r="AR349" s="185" t="s">
        <v>81</v>
      </c>
      <c r="AT349" s="193" t="s">
        <v>70</v>
      </c>
      <c r="AU349" s="193" t="s">
        <v>79</v>
      </c>
      <c r="AY349" s="185" t="s">
        <v>138</v>
      </c>
      <c r="BK349" s="194">
        <f>SUM(BK350:BK391)</f>
        <v>0</v>
      </c>
    </row>
    <row r="350" s="1" customFormat="1" ht="16.5" customHeight="1">
      <c r="B350" s="197"/>
      <c r="C350" s="198" t="s">
        <v>706</v>
      </c>
      <c r="D350" s="198" t="s">
        <v>140</v>
      </c>
      <c r="E350" s="199" t="s">
        <v>707</v>
      </c>
      <c r="F350" s="200" t="s">
        <v>708</v>
      </c>
      <c r="G350" s="201" t="s">
        <v>231</v>
      </c>
      <c r="H350" s="202">
        <v>3</v>
      </c>
      <c r="I350" s="203"/>
      <c r="J350" s="204">
        <f>ROUND(I350*H350,2)</f>
        <v>0</v>
      </c>
      <c r="K350" s="200" t="s">
        <v>144</v>
      </c>
      <c r="L350" s="46"/>
      <c r="M350" s="205" t="s">
        <v>5</v>
      </c>
      <c r="N350" s="206" t="s">
        <v>42</v>
      </c>
      <c r="O350" s="47"/>
      <c r="P350" s="207">
        <f>O350*H350</f>
        <v>0</v>
      </c>
      <c r="Q350" s="207">
        <v>8.0000000000000007E-05</v>
      </c>
      <c r="R350" s="207">
        <f>Q350*H350</f>
        <v>0.00024000000000000003</v>
      </c>
      <c r="S350" s="207">
        <v>0.024930000000000001</v>
      </c>
      <c r="T350" s="208">
        <f>S350*H350</f>
        <v>0.074789999999999995</v>
      </c>
      <c r="AR350" s="24" t="s">
        <v>242</v>
      </c>
      <c r="AT350" s="24" t="s">
        <v>140</v>
      </c>
      <c r="AU350" s="24" t="s">
        <v>81</v>
      </c>
      <c r="AY350" s="24" t="s">
        <v>138</v>
      </c>
      <c r="BE350" s="209">
        <f>IF(N350="základní",J350,0)</f>
        <v>0</v>
      </c>
      <c r="BF350" s="209">
        <f>IF(N350="snížená",J350,0)</f>
        <v>0</v>
      </c>
      <c r="BG350" s="209">
        <f>IF(N350="zákl. přenesená",J350,0)</f>
        <v>0</v>
      </c>
      <c r="BH350" s="209">
        <f>IF(N350="sníž. přenesená",J350,0)</f>
        <v>0</v>
      </c>
      <c r="BI350" s="209">
        <f>IF(N350="nulová",J350,0)</f>
        <v>0</v>
      </c>
      <c r="BJ350" s="24" t="s">
        <v>79</v>
      </c>
      <c r="BK350" s="209">
        <f>ROUND(I350*H350,2)</f>
        <v>0</v>
      </c>
      <c r="BL350" s="24" t="s">
        <v>242</v>
      </c>
      <c r="BM350" s="24" t="s">
        <v>709</v>
      </c>
    </row>
    <row r="351" s="1" customFormat="1">
      <c r="B351" s="46"/>
      <c r="D351" s="210" t="s">
        <v>147</v>
      </c>
      <c r="F351" s="211" t="s">
        <v>710</v>
      </c>
      <c r="I351" s="212"/>
      <c r="L351" s="46"/>
      <c r="M351" s="213"/>
      <c r="N351" s="47"/>
      <c r="O351" s="47"/>
      <c r="P351" s="47"/>
      <c r="Q351" s="47"/>
      <c r="R351" s="47"/>
      <c r="S351" s="47"/>
      <c r="T351" s="85"/>
      <c r="AT351" s="24" t="s">
        <v>147</v>
      </c>
      <c r="AU351" s="24" t="s">
        <v>81</v>
      </c>
    </row>
    <row r="352" s="1" customFormat="1" ht="16.5" customHeight="1">
      <c r="B352" s="197"/>
      <c r="C352" s="198" t="s">
        <v>711</v>
      </c>
      <c r="D352" s="198" t="s">
        <v>140</v>
      </c>
      <c r="E352" s="199" t="s">
        <v>712</v>
      </c>
      <c r="F352" s="200" t="s">
        <v>713</v>
      </c>
      <c r="G352" s="201" t="s">
        <v>231</v>
      </c>
      <c r="H352" s="202">
        <v>4</v>
      </c>
      <c r="I352" s="203"/>
      <c r="J352" s="204">
        <f>ROUND(I352*H352,2)</f>
        <v>0</v>
      </c>
      <c r="K352" s="200" t="s">
        <v>144</v>
      </c>
      <c r="L352" s="46"/>
      <c r="M352" s="205" t="s">
        <v>5</v>
      </c>
      <c r="N352" s="206" t="s">
        <v>42</v>
      </c>
      <c r="O352" s="47"/>
      <c r="P352" s="207">
        <f>O352*H352</f>
        <v>0</v>
      </c>
      <c r="Q352" s="207">
        <v>8.0000000000000007E-05</v>
      </c>
      <c r="R352" s="207">
        <f>Q352*H352</f>
        <v>0.00032000000000000003</v>
      </c>
      <c r="S352" s="207">
        <v>0.04675</v>
      </c>
      <c r="T352" s="208">
        <f>S352*H352</f>
        <v>0.187</v>
      </c>
      <c r="AR352" s="24" t="s">
        <v>242</v>
      </c>
      <c r="AT352" s="24" t="s">
        <v>140</v>
      </c>
      <c r="AU352" s="24" t="s">
        <v>81</v>
      </c>
      <c r="AY352" s="24" t="s">
        <v>138</v>
      </c>
      <c r="BE352" s="209">
        <f>IF(N352="základní",J352,0)</f>
        <v>0</v>
      </c>
      <c r="BF352" s="209">
        <f>IF(N352="snížená",J352,0)</f>
        <v>0</v>
      </c>
      <c r="BG352" s="209">
        <f>IF(N352="zákl. přenesená",J352,0)</f>
        <v>0</v>
      </c>
      <c r="BH352" s="209">
        <f>IF(N352="sníž. přenesená",J352,0)</f>
        <v>0</v>
      </c>
      <c r="BI352" s="209">
        <f>IF(N352="nulová",J352,0)</f>
        <v>0</v>
      </c>
      <c r="BJ352" s="24" t="s">
        <v>79</v>
      </c>
      <c r="BK352" s="209">
        <f>ROUND(I352*H352,2)</f>
        <v>0</v>
      </c>
      <c r="BL352" s="24" t="s">
        <v>242</v>
      </c>
      <c r="BM352" s="24" t="s">
        <v>714</v>
      </c>
    </row>
    <row r="353" s="1" customFormat="1">
      <c r="B353" s="46"/>
      <c r="D353" s="210" t="s">
        <v>147</v>
      </c>
      <c r="F353" s="211" t="s">
        <v>715</v>
      </c>
      <c r="I353" s="212"/>
      <c r="L353" s="46"/>
      <c r="M353" s="213"/>
      <c r="N353" s="47"/>
      <c r="O353" s="47"/>
      <c r="P353" s="47"/>
      <c r="Q353" s="47"/>
      <c r="R353" s="47"/>
      <c r="S353" s="47"/>
      <c r="T353" s="85"/>
      <c r="AT353" s="24" t="s">
        <v>147</v>
      </c>
      <c r="AU353" s="24" t="s">
        <v>81</v>
      </c>
    </row>
    <row r="354" s="1" customFormat="1" ht="16.5" customHeight="1">
      <c r="B354" s="197"/>
      <c r="C354" s="198" t="s">
        <v>716</v>
      </c>
      <c r="D354" s="198" t="s">
        <v>140</v>
      </c>
      <c r="E354" s="199" t="s">
        <v>717</v>
      </c>
      <c r="F354" s="200" t="s">
        <v>718</v>
      </c>
      <c r="G354" s="201" t="s">
        <v>231</v>
      </c>
      <c r="H354" s="202">
        <v>3</v>
      </c>
      <c r="I354" s="203"/>
      <c r="J354" s="204">
        <f>ROUND(I354*H354,2)</f>
        <v>0</v>
      </c>
      <c r="K354" s="200" t="s">
        <v>144</v>
      </c>
      <c r="L354" s="46"/>
      <c r="M354" s="205" t="s">
        <v>5</v>
      </c>
      <c r="N354" s="206" t="s">
        <v>42</v>
      </c>
      <c r="O354" s="47"/>
      <c r="P354" s="207">
        <f>O354*H354</f>
        <v>0</v>
      </c>
      <c r="Q354" s="207">
        <v>0</v>
      </c>
      <c r="R354" s="207">
        <f>Q354*H354</f>
        <v>0</v>
      </c>
      <c r="S354" s="207">
        <v>0</v>
      </c>
      <c r="T354" s="208">
        <f>S354*H354</f>
        <v>0</v>
      </c>
      <c r="AR354" s="24" t="s">
        <v>242</v>
      </c>
      <c r="AT354" s="24" t="s">
        <v>140</v>
      </c>
      <c r="AU354" s="24" t="s">
        <v>81</v>
      </c>
      <c r="AY354" s="24" t="s">
        <v>138</v>
      </c>
      <c r="BE354" s="209">
        <f>IF(N354="základní",J354,0)</f>
        <v>0</v>
      </c>
      <c r="BF354" s="209">
        <f>IF(N354="snížená",J354,0)</f>
        <v>0</v>
      </c>
      <c r="BG354" s="209">
        <f>IF(N354="zákl. přenesená",J354,0)</f>
        <v>0</v>
      </c>
      <c r="BH354" s="209">
        <f>IF(N354="sníž. přenesená",J354,0)</f>
        <v>0</v>
      </c>
      <c r="BI354" s="209">
        <f>IF(N354="nulová",J354,0)</f>
        <v>0</v>
      </c>
      <c r="BJ354" s="24" t="s">
        <v>79</v>
      </c>
      <c r="BK354" s="209">
        <f>ROUND(I354*H354,2)</f>
        <v>0</v>
      </c>
      <c r="BL354" s="24" t="s">
        <v>242</v>
      </c>
      <c r="BM354" s="24" t="s">
        <v>719</v>
      </c>
    </row>
    <row r="355" s="1" customFormat="1">
      <c r="B355" s="46"/>
      <c r="D355" s="210" t="s">
        <v>147</v>
      </c>
      <c r="F355" s="211" t="s">
        <v>720</v>
      </c>
      <c r="I355" s="212"/>
      <c r="L355" s="46"/>
      <c r="M355" s="213"/>
      <c r="N355" s="47"/>
      <c r="O355" s="47"/>
      <c r="P355" s="47"/>
      <c r="Q355" s="47"/>
      <c r="R355" s="47"/>
      <c r="S355" s="47"/>
      <c r="T355" s="85"/>
      <c r="AT355" s="24" t="s">
        <v>147</v>
      </c>
      <c r="AU355" s="24" t="s">
        <v>81</v>
      </c>
    </row>
    <row r="356" s="1" customFormat="1" ht="16.5" customHeight="1">
      <c r="B356" s="197"/>
      <c r="C356" s="198" t="s">
        <v>721</v>
      </c>
      <c r="D356" s="198" t="s">
        <v>140</v>
      </c>
      <c r="E356" s="199" t="s">
        <v>722</v>
      </c>
      <c r="F356" s="200" t="s">
        <v>723</v>
      </c>
      <c r="G356" s="201" t="s">
        <v>231</v>
      </c>
      <c r="H356" s="202">
        <v>4</v>
      </c>
      <c r="I356" s="203"/>
      <c r="J356" s="204">
        <f>ROUND(I356*H356,2)</f>
        <v>0</v>
      </c>
      <c r="K356" s="200" t="s">
        <v>144</v>
      </c>
      <c r="L356" s="46"/>
      <c r="M356" s="205" t="s">
        <v>5</v>
      </c>
      <c r="N356" s="206" t="s">
        <v>42</v>
      </c>
      <c r="O356" s="47"/>
      <c r="P356" s="207">
        <f>O356*H356</f>
        <v>0</v>
      </c>
      <c r="Q356" s="207">
        <v>0</v>
      </c>
      <c r="R356" s="207">
        <f>Q356*H356</f>
        <v>0</v>
      </c>
      <c r="S356" s="207">
        <v>0</v>
      </c>
      <c r="T356" s="208">
        <f>S356*H356</f>
        <v>0</v>
      </c>
      <c r="AR356" s="24" t="s">
        <v>242</v>
      </c>
      <c r="AT356" s="24" t="s">
        <v>140</v>
      </c>
      <c r="AU356" s="24" t="s">
        <v>81</v>
      </c>
      <c r="AY356" s="24" t="s">
        <v>138</v>
      </c>
      <c r="BE356" s="209">
        <f>IF(N356="základní",J356,0)</f>
        <v>0</v>
      </c>
      <c r="BF356" s="209">
        <f>IF(N356="snížená",J356,0)</f>
        <v>0</v>
      </c>
      <c r="BG356" s="209">
        <f>IF(N356="zákl. přenesená",J356,0)</f>
        <v>0</v>
      </c>
      <c r="BH356" s="209">
        <f>IF(N356="sníž. přenesená",J356,0)</f>
        <v>0</v>
      </c>
      <c r="BI356" s="209">
        <f>IF(N356="nulová",J356,0)</f>
        <v>0</v>
      </c>
      <c r="BJ356" s="24" t="s">
        <v>79</v>
      </c>
      <c r="BK356" s="209">
        <f>ROUND(I356*H356,2)</f>
        <v>0</v>
      </c>
      <c r="BL356" s="24" t="s">
        <v>242</v>
      </c>
      <c r="BM356" s="24" t="s">
        <v>724</v>
      </c>
    </row>
    <row r="357" s="1" customFormat="1">
      <c r="B357" s="46"/>
      <c r="D357" s="210" t="s">
        <v>147</v>
      </c>
      <c r="F357" s="211" t="s">
        <v>725</v>
      </c>
      <c r="I357" s="212"/>
      <c r="L357" s="46"/>
      <c r="M357" s="213"/>
      <c r="N357" s="47"/>
      <c r="O357" s="47"/>
      <c r="P357" s="47"/>
      <c r="Q357" s="47"/>
      <c r="R357" s="47"/>
      <c r="S357" s="47"/>
      <c r="T357" s="85"/>
      <c r="AT357" s="24" t="s">
        <v>147</v>
      </c>
      <c r="AU357" s="24" t="s">
        <v>81</v>
      </c>
    </row>
    <row r="358" s="1" customFormat="1" ht="25.5" customHeight="1">
      <c r="B358" s="197"/>
      <c r="C358" s="198" t="s">
        <v>726</v>
      </c>
      <c r="D358" s="198" t="s">
        <v>140</v>
      </c>
      <c r="E358" s="199" t="s">
        <v>727</v>
      </c>
      <c r="F358" s="200" t="s">
        <v>728</v>
      </c>
      <c r="G358" s="201" t="s">
        <v>231</v>
      </c>
      <c r="H358" s="202">
        <v>1</v>
      </c>
      <c r="I358" s="203"/>
      <c r="J358" s="204">
        <f>ROUND(I358*H358,2)</f>
        <v>0</v>
      </c>
      <c r="K358" s="200" t="s">
        <v>144</v>
      </c>
      <c r="L358" s="46"/>
      <c r="M358" s="205" t="s">
        <v>5</v>
      </c>
      <c r="N358" s="206" t="s">
        <v>42</v>
      </c>
      <c r="O358" s="47"/>
      <c r="P358" s="207">
        <f>O358*H358</f>
        <v>0</v>
      </c>
      <c r="Q358" s="207">
        <v>0.014619999999999999</v>
      </c>
      <c r="R358" s="207">
        <f>Q358*H358</f>
        <v>0.014619999999999999</v>
      </c>
      <c r="S358" s="207">
        <v>0</v>
      </c>
      <c r="T358" s="208">
        <f>S358*H358</f>
        <v>0</v>
      </c>
      <c r="AR358" s="24" t="s">
        <v>242</v>
      </c>
      <c r="AT358" s="24" t="s">
        <v>140</v>
      </c>
      <c r="AU358" s="24" t="s">
        <v>81</v>
      </c>
      <c r="AY358" s="24" t="s">
        <v>138</v>
      </c>
      <c r="BE358" s="209">
        <f>IF(N358="základní",J358,0)</f>
        <v>0</v>
      </c>
      <c r="BF358" s="209">
        <f>IF(N358="snížená",J358,0)</f>
        <v>0</v>
      </c>
      <c r="BG358" s="209">
        <f>IF(N358="zákl. přenesená",J358,0)</f>
        <v>0</v>
      </c>
      <c r="BH358" s="209">
        <f>IF(N358="sníž. přenesená",J358,0)</f>
        <v>0</v>
      </c>
      <c r="BI358" s="209">
        <f>IF(N358="nulová",J358,0)</f>
        <v>0</v>
      </c>
      <c r="BJ358" s="24" t="s">
        <v>79</v>
      </c>
      <c r="BK358" s="209">
        <f>ROUND(I358*H358,2)</f>
        <v>0</v>
      </c>
      <c r="BL358" s="24" t="s">
        <v>242</v>
      </c>
      <c r="BM358" s="24" t="s">
        <v>729</v>
      </c>
    </row>
    <row r="359" s="1" customFormat="1">
      <c r="B359" s="46"/>
      <c r="D359" s="210" t="s">
        <v>147</v>
      </c>
      <c r="F359" s="211" t="s">
        <v>730</v>
      </c>
      <c r="I359" s="212"/>
      <c r="L359" s="46"/>
      <c r="M359" s="213"/>
      <c r="N359" s="47"/>
      <c r="O359" s="47"/>
      <c r="P359" s="47"/>
      <c r="Q359" s="47"/>
      <c r="R359" s="47"/>
      <c r="S359" s="47"/>
      <c r="T359" s="85"/>
      <c r="AT359" s="24" t="s">
        <v>147</v>
      </c>
      <c r="AU359" s="24" t="s">
        <v>81</v>
      </c>
    </row>
    <row r="360" s="1" customFormat="1" ht="25.5" customHeight="1">
      <c r="B360" s="197"/>
      <c r="C360" s="198" t="s">
        <v>731</v>
      </c>
      <c r="D360" s="198" t="s">
        <v>140</v>
      </c>
      <c r="E360" s="199" t="s">
        <v>732</v>
      </c>
      <c r="F360" s="200" t="s">
        <v>733</v>
      </c>
      <c r="G360" s="201" t="s">
        <v>231</v>
      </c>
      <c r="H360" s="202">
        <v>1</v>
      </c>
      <c r="I360" s="203"/>
      <c r="J360" s="204">
        <f>ROUND(I360*H360,2)</f>
        <v>0</v>
      </c>
      <c r="K360" s="200" t="s">
        <v>144</v>
      </c>
      <c r="L360" s="46"/>
      <c r="M360" s="205" t="s">
        <v>5</v>
      </c>
      <c r="N360" s="206" t="s">
        <v>42</v>
      </c>
      <c r="O360" s="47"/>
      <c r="P360" s="207">
        <f>O360*H360</f>
        <v>0</v>
      </c>
      <c r="Q360" s="207">
        <v>0.041320000000000003</v>
      </c>
      <c r="R360" s="207">
        <f>Q360*H360</f>
        <v>0.041320000000000003</v>
      </c>
      <c r="S360" s="207">
        <v>0</v>
      </c>
      <c r="T360" s="208">
        <f>S360*H360</f>
        <v>0</v>
      </c>
      <c r="AR360" s="24" t="s">
        <v>242</v>
      </c>
      <c r="AT360" s="24" t="s">
        <v>140</v>
      </c>
      <c r="AU360" s="24" t="s">
        <v>81</v>
      </c>
      <c r="AY360" s="24" t="s">
        <v>138</v>
      </c>
      <c r="BE360" s="209">
        <f>IF(N360="základní",J360,0)</f>
        <v>0</v>
      </c>
      <c r="BF360" s="209">
        <f>IF(N360="snížená",J360,0)</f>
        <v>0</v>
      </c>
      <c r="BG360" s="209">
        <f>IF(N360="zákl. přenesená",J360,0)</f>
        <v>0</v>
      </c>
      <c r="BH360" s="209">
        <f>IF(N360="sníž. přenesená",J360,0)</f>
        <v>0</v>
      </c>
      <c r="BI360" s="209">
        <f>IF(N360="nulová",J360,0)</f>
        <v>0</v>
      </c>
      <c r="BJ360" s="24" t="s">
        <v>79</v>
      </c>
      <c r="BK360" s="209">
        <f>ROUND(I360*H360,2)</f>
        <v>0</v>
      </c>
      <c r="BL360" s="24" t="s">
        <v>242</v>
      </c>
      <c r="BM360" s="24" t="s">
        <v>734</v>
      </c>
    </row>
    <row r="361" s="1" customFormat="1">
      <c r="B361" s="46"/>
      <c r="D361" s="210" t="s">
        <v>147</v>
      </c>
      <c r="F361" s="211" t="s">
        <v>735</v>
      </c>
      <c r="I361" s="212"/>
      <c r="L361" s="46"/>
      <c r="M361" s="213"/>
      <c r="N361" s="47"/>
      <c r="O361" s="47"/>
      <c r="P361" s="47"/>
      <c r="Q361" s="47"/>
      <c r="R361" s="47"/>
      <c r="S361" s="47"/>
      <c r="T361" s="85"/>
      <c r="AT361" s="24" t="s">
        <v>147</v>
      </c>
      <c r="AU361" s="24" t="s">
        <v>81</v>
      </c>
    </row>
    <row r="362" s="1" customFormat="1" ht="25.5" customHeight="1">
      <c r="B362" s="197"/>
      <c r="C362" s="198" t="s">
        <v>736</v>
      </c>
      <c r="D362" s="198" t="s">
        <v>140</v>
      </c>
      <c r="E362" s="199" t="s">
        <v>737</v>
      </c>
      <c r="F362" s="200" t="s">
        <v>738</v>
      </c>
      <c r="G362" s="201" t="s">
        <v>231</v>
      </c>
      <c r="H362" s="202">
        <v>1</v>
      </c>
      <c r="I362" s="203"/>
      <c r="J362" s="204">
        <f>ROUND(I362*H362,2)</f>
        <v>0</v>
      </c>
      <c r="K362" s="200" t="s">
        <v>144</v>
      </c>
      <c r="L362" s="46"/>
      <c r="M362" s="205" t="s">
        <v>5</v>
      </c>
      <c r="N362" s="206" t="s">
        <v>42</v>
      </c>
      <c r="O362" s="47"/>
      <c r="P362" s="207">
        <f>O362*H362</f>
        <v>0</v>
      </c>
      <c r="Q362" s="207">
        <v>0.047840000000000001</v>
      </c>
      <c r="R362" s="207">
        <f>Q362*H362</f>
        <v>0.047840000000000001</v>
      </c>
      <c r="S362" s="207">
        <v>0</v>
      </c>
      <c r="T362" s="208">
        <f>S362*H362</f>
        <v>0</v>
      </c>
      <c r="AR362" s="24" t="s">
        <v>242</v>
      </c>
      <c r="AT362" s="24" t="s">
        <v>140</v>
      </c>
      <c r="AU362" s="24" t="s">
        <v>81</v>
      </c>
      <c r="AY362" s="24" t="s">
        <v>138</v>
      </c>
      <c r="BE362" s="209">
        <f>IF(N362="základní",J362,0)</f>
        <v>0</v>
      </c>
      <c r="BF362" s="209">
        <f>IF(N362="snížená",J362,0)</f>
        <v>0</v>
      </c>
      <c r="BG362" s="209">
        <f>IF(N362="zákl. přenesená",J362,0)</f>
        <v>0</v>
      </c>
      <c r="BH362" s="209">
        <f>IF(N362="sníž. přenesená",J362,0)</f>
        <v>0</v>
      </c>
      <c r="BI362" s="209">
        <f>IF(N362="nulová",J362,0)</f>
        <v>0</v>
      </c>
      <c r="BJ362" s="24" t="s">
        <v>79</v>
      </c>
      <c r="BK362" s="209">
        <f>ROUND(I362*H362,2)</f>
        <v>0</v>
      </c>
      <c r="BL362" s="24" t="s">
        <v>242</v>
      </c>
      <c r="BM362" s="24" t="s">
        <v>739</v>
      </c>
    </row>
    <row r="363" s="1" customFormat="1">
      <c r="B363" s="46"/>
      <c r="D363" s="210" t="s">
        <v>147</v>
      </c>
      <c r="F363" s="211" t="s">
        <v>740</v>
      </c>
      <c r="I363" s="212"/>
      <c r="L363" s="46"/>
      <c r="M363" s="213"/>
      <c r="N363" s="47"/>
      <c r="O363" s="47"/>
      <c r="P363" s="47"/>
      <c r="Q363" s="47"/>
      <c r="R363" s="47"/>
      <c r="S363" s="47"/>
      <c r="T363" s="85"/>
      <c r="AT363" s="24" t="s">
        <v>147</v>
      </c>
      <c r="AU363" s="24" t="s">
        <v>81</v>
      </c>
    </row>
    <row r="364" s="1" customFormat="1" ht="25.5" customHeight="1">
      <c r="B364" s="197"/>
      <c r="C364" s="198" t="s">
        <v>741</v>
      </c>
      <c r="D364" s="198" t="s">
        <v>140</v>
      </c>
      <c r="E364" s="199" t="s">
        <v>742</v>
      </c>
      <c r="F364" s="200" t="s">
        <v>743</v>
      </c>
      <c r="G364" s="201" t="s">
        <v>231</v>
      </c>
      <c r="H364" s="202">
        <v>1</v>
      </c>
      <c r="I364" s="203"/>
      <c r="J364" s="204">
        <f>ROUND(I364*H364,2)</f>
        <v>0</v>
      </c>
      <c r="K364" s="200" t="s">
        <v>144</v>
      </c>
      <c r="L364" s="46"/>
      <c r="M364" s="205" t="s">
        <v>5</v>
      </c>
      <c r="N364" s="206" t="s">
        <v>42</v>
      </c>
      <c r="O364" s="47"/>
      <c r="P364" s="207">
        <f>O364*H364</f>
        <v>0</v>
      </c>
      <c r="Q364" s="207">
        <v>8.0000000000000007E-05</v>
      </c>
      <c r="R364" s="207">
        <f>Q364*H364</f>
        <v>8.0000000000000007E-05</v>
      </c>
      <c r="S364" s="207">
        <v>0.0135</v>
      </c>
      <c r="T364" s="208">
        <f>S364*H364</f>
        <v>0.0135</v>
      </c>
      <c r="AR364" s="24" t="s">
        <v>242</v>
      </c>
      <c r="AT364" s="24" t="s">
        <v>140</v>
      </c>
      <c r="AU364" s="24" t="s">
        <v>81</v>
      </c>
      <c r="AY364" s="24" t="s">
        <v>138</v>
      </c>
      <c r="BE364" s="209">
        <f>IF(N364="základní",J364,0)</f>
        <v>0</v>
      </c>
      <c r="BF364" s="209">
        <f>IF(N364="snížená",J364,0)</f>
        <v>0</v>
      </c>
      <c r="BG364" s="209">
        <f>IF(N364="zákl. přenesená",J364,0)</f>
        <v>0</v>
      </c>
      <c r="BH364" s="209">
        <f>IF(N364="sníž. přenesená",J364,0)</f>
        <v>0</v>
      </c>
      <c r="BI364" s="209">
        <f>IF(N364="nulová",J364,0)</f>
        <v>0</v>
      </c>
      <c r="BJ364" s="24" t="s">
        <v>79</v>
      </c>
      <c r="BK364" s="209">
        <f>ROUND(I364*H364,2)</f>
        <v>0</v>
      </c>
      <c r="BL364" s="24" t="s">
        <v>242</v>
      </c>
      <c r="BM364" s="24" t="s">
        <v>744</v>
      </c>
    </row>
    <row r="365" s="1" customFormat="1">
      <c r="B365" s="46"/>
      <c r="D365" s="210" t="s">
        <v>147</v>
      </c>
      <c r="F365" s="211" t="s">
        <v>745</v>
      </c>
      <c r="I365" s="212"/>
      <c r="L365" s="46"/>
      <c r="M365" s="213"/>
      <c r="N365" s="47"/>
      <c r="O365" s="47"/>
      <c r="P365" s="47"/>
      <c r="Q365" s="47"/>
      <c r="R365" s="47"/>
      <c r="S365" s="47"/>
      <c r="T365" s="85"/>
      <c r="AT365" s="24" t="s">
        <v>147</v>
      </c>
      <c r="AU365" s="24" t="s">
        <v>81</v>
      </c>
    </row>
    <row r="366" s="1" customFormat="1" ht="16.5" customHeight="1">
      <c r="B366" s="197"/>
      <c r="C366" s="198" t="s">
        <v>746</v>
      </c>
      <c r="D366" s="198" t="s">
        <v>140</v>
      </c>
      <c r="E366" s="199" t="s">
        <v>747</v>
      </c>
      <c r="F366" s="200" t="s">
        <v>748</v>
      </c>
      <c r="G366" s="201" t="s">
        <v>231</v>
      </c>
      <c r="H366" s="202">
        <v>1</v>
      </c>
      <c r="I366" s="203"/>
      <c r="J366" s="204">
        <f>ROUND(I366*H366,2)</f>
        <v>0</v>
      </c>
      <c r="K366" s="200" t="s">
        <v>144</v>
      </c>
      <c r="L366" s="46"/>
      <c r="M366" s="205" t="s">
        <v>5</v>
      </c>
      <c r="N366" s="206" t="s">
        <v>42</v>
      </c>
      <c r="O366" s="47"/>
      <c r="P366" s="207">
        <f>O366*H366</f>
        <v>0</v>
      </c>
      <c r="Q366" s="207">
        <v>0</v>
      </c>
      <c r="R366" s="207">
        <f>Q366*H366</f>
        <v>0</v>
      </c>
      <c r="S366" s="207">
        <v>0</v>
      </c>
      <c r="T366" s="208">
        <f>S366*H366</f>
        <v>0</v>
      </c>
      <c r="AR366" s="24" t="s">
        <v>242</v>
      </c>
      <c r="AT366" s="24" t="s">
        <v>140</v>
      </c>
      <c r="AU366" s="24" t="s">
        <v>81</v>
      </c>
      <c r="AY366" s="24" t="s">
        <v>138</v>
      </c>
      <c r="BE366" s="209">
        <f>IF(N366="základní",J366,0)</f>
        <v>0</v>
      </c>
      <c r="BF366" s="209">
        <f>IF(N366="snížená",J366,0)</f>
        <v>0</v>
      </c>
      <c r="BG366" s="209">
        <f>IF(N366="zákl. přenesená",J366,0)</f>
        <v>0</v>
      </c>
      <c r="BH366" s="209">
        <f>IF(N366="sníž. přenesená",J366,0)</f>
        <v>0</v>
      </c>
      <c r="BI366" s="209">
        <f>IF(N366="nulová",J366,0)</f>
        <v>0</v>
      </c>
      <c r="BJ366" s="24" t="s">
        <v>79</v>
      </c>
      <c r="BK366" s="209">
        <f>ROUND(I366*H366,2)</f>
        <v>0</v>
      </c>
      <c r="BL366" s="24" t="s">
        <v>242</v>
      </c>
      <c r="BM366" s="24" t="s">
        <v>749</v>
      </c>
    </row>
    <row r="367" s="1" customFormat="1">
      <c r="B367" s="46"/>
      <c r="D367" s="210" t="s">
        <v>147</v>
      </c>
      <c r="F367" s="211" t="s">
        <v>750</v>
      </c>
      <c r="I367" s="212"/>
      <c r="L367" s="46"/>
      <c r="M367" s="213"/>
      <c r="N367" s="47"/>
      <c r="O367" s="47"/>
      <c r="P367" s="47"/>
      <c r="Q367" s="47"/>
      <c r="R367" s="47"/>
      <c r="S367" s="47"/>
      <c r="T367" s="85"/>
      <c r="AT367" s="24" t="s">
        <v>147</v>
      </c>
      <c r="AU367" s="24" t="s">
        <v>81</v>
      </c>
    </row>
    <row r="368" s="1" customFormat="1" ht="16.5" customHeight="1">
      <c r="B368" s="197"/>
      <c r="C368" s="198" t="s">
        <v>751</v>
      </c>
      <c r="D368" s="198" t="s">
        <v>140</v>
      </c>
      <c r="E368" s="199" t="s">
        <v>752</v>
      </c>
      <c r="F368" s="200" t="s">
        <v>753</v>
      </c>
      <c r="G368" s="201" t="s">
        <v>231</v>
      </c>
      <c r="H368" s="202">
        <v>1</v>
      </c>
      <c r="I368" s="203"/>
      <c r="J368" s="204">
        <f>ROUND(I368*H368,2)</f>
        <v>0</v>
      </c>
      <c r="K368" s="200" t="s">
        <v>5</v>
      </c>
      <c r="L368" s="46"/>
      <c r="M368" s="205" t="s">
        <v>5</v>
      </c>
      <c r="N368" s="206" t="s">
        <v>42</v>
      </c>
      <c r="O368" s="47"/>
      <c r="P368" s="207">
        <f>O368*H368</f>
        <v>0</v>
      </c>
      <c r="Q368" s="207">
        <v>0.017299999999999999</v>
      </c>
      <c r="R368" s="207">
        <f>Q368*H368</f>
        <v>0.017299999999999999</v>
      </c>
      <c r="S368" s="207">
        <v>0</v>
      </c>
      <c r="T368" s="208">
        <f>S368*H368</f>
        <v>0</v>
      </c>
      <c r="AR368" s="24" t="s">
        <v>242</v>
      </c>
      <c r="AT368" s="24" t="s">
        <v>140</v>
      </c>
      <c r="AU368" s="24" t="s">
        <v>81</v>
      </c>
      <c r="AY368" s="24" t="s">
        <v>138</v>
      </c>
      <c r="BE368" s="209">
        <f>IF(N368="základní",J368,0)</f>
        <v>0</v>
      </c>
      <c r="BF368" s="209">
        <f>IF(N368="snížená",J368,0)</f>
        <v>0</v>
      </c>
      <c r="BG368" s="209">
        <f>IF(N368="zákl. přenesená",J368,0)</f>
        <v>0</v>
      </c>
      <c r="BH368" s="209">
        <f>IF(N368="sníž. přenesená",J368,0)</f>
        <v>0</v>
      </c>
      <c r="BI368" s="209">
        <f>IF(N368="nulová",J368,0)</f>
        <v>0</v>
      </c>
      <c r="BJ368" s="24" t="s">
        <v>79</v>
      </c>
      <c r="BK368" s="209">
        <f>ROUND(I368*H368,2)</f>
        <v>0</v>
      </c>
      <c r="BL368" s="24" t="s">
        <v>242</v>
      </c>
      <c r="BM368" s="24" t="s">
        <v>754</v>
      </c>
    </row>
    <row r="369" s="1" customFormat="1">
      <c r="B369" s="46"/>
      <c r="D369" s="210" t="s">
        <v>147</v>
      </c>
      <c r="F369" s="211" t="s">
        <v>755</v>
      </c>
      <c r="I369" s="212"/>
      <c r="L369" s="46"/>
      <c r="M369" s="213"/>
      <c r="N369" s="47"/>
      <c r="O369" s="47"/>
      <c r="P369" s="47"/>
      <c r="Q369" s="47"/>
      <c r="R369" s="47"/>
      <c r="S369" s="47"/>
      <c r="T369" s="85"/>
      <c r="AT369" s="24" t="s">
        <v>147</v>
      </c>
      <c r="AU369" s="24" t="s">
        <v>81</v>
      </c>
    </row>
    <row r="370" s="1" customFormat="1" ht="16.5" customHeight="1">
      <c r="B370" s="197"/>
      <c r="C370" s="198" t="s">
        <v>756</v>
      </c>
      <c r="D370" s="198" t="s">
        <v>140</v>
      </c>
      <c r="E370" s="199" t="s">
        <v>757</v>
      </c>
      <c r="F370" s="200" t="s">
        <v>758</v>
      </c>
      <c r="G370" s="201" t="s">
        <v>231</v>
      </c>
      <c r="H370" s="202">
        <v>8</v>
      </c>
      <c r="I370" s="203"/>
      <c r="J370" s="204">
        <f>ROUND(I370*H370,2)</f>
        <v>0</v>
      </c>
      <c r="K370" s="200" t="s">
        <v>144</v>
      </c>
      <c r="L370" s="46"/>
      <c r="M370" s="205" t="s">
        <v>5</v>
      </c>
      <c r="N370" s="206" t="s">
        <v>42</v>
      </c>
      <c r="O370" s="47"/>
      <c r="P370" s="207">
        <f>O370*H370</f>
        <v>0</v>
      </c>
      <c r="Q370" s="207">
        <v>0</v>
      </c>
      <c r="R370" s="207">
        <f>Q370*H370</f>
        <v>0</v>
      </c>
      <c r="S370" s="207">
        <v>0</v>
      </c>
      <c r="T370" s="208">
        <f>S370*H370</f>
        <v>0</v>
      </c>
      <c r="AR370" s="24" t="s">
        <v>242</v>
      </c>
      <c r="AT370" s="24" t="s">
        <v>140</v>
      </c>
      <c r="AU370" s="24" t="s">
        <v>81</v>
      </c>
      <c r="AY370" s="24" t="s">
        <v>138</v>
      </c>
      <c r="BE370" s="209">
        <f>IF(N370="základní",J370,0)</f>
        <v>0</v>
      </c>
      <c r="BF370" s="209">
        <f>IF(N370="snížená",J370,0)</f>
        <v>0</v>
      </c>
      <c r="BG370" s="209">
        <f>IF(N370="zákl. přenesená",J370,0)</f>
        <v>0</v>
      </c>
      <c r="BH370" s="209">
        <f>IF(N370="sníž. přenesená",J370,0)</f>
        <v>0</v>
      </c>
      <c r="BI370" s="209">
        <f>IF(N370="nulová",J370,0)</f>
        <v>0</v>
      </c>
      <c r="BJ370" s="24" t="s">
        <v>79</v>
      </c>
      <c r="BK370" s="209">
        <f>ROUND(I370*H370,2)</f>
        <v>0</v>
      </c>
      <c r="BL370" s="24" t="s">
        <v>242</v>
      </c>
      <c r="BM370" s="24" t="s">
        <v>759</v>
      </c>
    </row>
    <row r="371" s="1" customFormat="1">
      <c r="B371" s="46"/>
      <c r="D371" s="210" t="s">
        <v>147</v>
      </c>
      <c r="F371" s="211" t="s">
        <v>758</v>
      </c>
      <c r="I371" s="212"/>
      <c r="L371" s="46"/>
      <c r="M371" s="213"/>
      <c r="N371" s="47"/>
      <c r="O371" s="47"/>
      <c r="P371" s="47"/>
      <c r="Q371" s="47"/>
      <c r="R371" s="47"/>
      <c r="S371" s="47"/>
      <c r="T371" s="85"/>
      <c r="AT371" s="24" t="s">
        <v>147</v>
      </c>
      <c r="AU371" s="24" t="s">
        <v>81</v>
      </c>
    </row>
    <row r="372" s="1" customFormat="1" ht="25.5" customHeight="1">
      <c r="B372" s="197"/>
      <c r="C372" s="198" t="s">
        <v>760</v>
      </c>
      <c r="D372" s="198" t="s">
        <v>140</v>
      </c>
      <c r="E372" s="199" t="s">
        <v>761</v>
      </c>
      <c r="F372" s="200" t="s">
        <v>762</v>
      </c>
      <c r="G372" s="201" t="s">
        <v>245</v>
      </c>
      <c r="H372" s="202">
        <v>2520</v>
      </c>
      <c r="I372" s="203"/>
      <c r="J372" s="204">
        <f>ROUND(I372*H372,2)</f>
        <v>0</v>
      </c>
      <c r="K372" s="200" t="s">
        <v>5</v>
      </c>
      <c r="L372" s="46"/>
      <c r="M372" s="205" t="s">
        <v>5</v>
      </c>
      <c r="N372" s="206" t="s">
        <v>42</v>
      </c>
      <c r="O372" s="47"/>
      <c r="P372" s="207">
        <f>O372*H372</f>
        <v>0</v>
      </c>
      <c r="Q372" s="207">
        <v>0.00011</v>
      </c>
      <c r="R372" s="207">
        <f>Q372*H372</f>
        <v>0.2772</v>
      </c>
      <c r="S372" s="207">
        <v>0</v>
      </c>
      <c r="T372" s="208">
        <f>S372*H372</f>
        <v>0</v>
      </c>
      <c r="AR372" s="24" t="s">
        <v>242</v>
      </c>
      <c r="AT372" s="24" t="s">
        <v>140</v>
      </c>
      <c r="AU372" s="24" t="s">
        <v>81</v>
      </c>
      <c r="AY372" s="24" t="s">
        <v>138</v>
      </c>
      <c r="BE372" s="209">
        <f>IF(N372="základní",J372,0)</f>
        <v>0</v>
      </c>
      <c r="BF372" s="209">
        <f>IF(N372="snížená",J372,0)</f>
        <v>0</v>
      </c>
      <c r="BG372" s="209">
        <f>IF(N372="zákl. přenesená",J372,0)</f>
        <v>0</v>
      </c>
      <c r="BH372" s="209">
        <f>IF(N372="sníž. přenesená",J372,0)</f>
        <v>0</v>
      </c>
      <c r="BI372" s="209">
        <f>IF(N372="nulová",J372,0)</f>
        <v>0</v>
      </c>
      <c r="BJ372" s="24" t="s">
        <v>79</v>
      </c>
      <c r="BK372" s="209">
        <f>ROUND(I372*H372,2)</f>
        <v>0</v>
      </c>
      <c r="BL372" s="24" t="s">
        <v>242</v>
      </c>
      <c r="BM372" s="24" t="s">
        <v>763</v>
      </c>
    </row>
    <row r="373" s="1" customFormat="1">
      <c r="B373" s="46"/>
      <c r="D373" s="210" t="s">
        <v>147</v>
      </c>
      <c r="F373" s="211" t="s">
        <v>764</v>
      </c>
      <c r="I373" s="212"/>
      <c r="L373" s="46"/>
      <c r="M373" s="213"/>
      <c r="N373" s="47"/>
      <c r="O373" s="47"/>
      <c r="P373" s="47"/>
      <c r="Q373" s="47"/>
      <c r="R373" s="47"/>
      <c r="S373" s="47"/>
      <c r="T373" s="85"/>
      <c r="AT373" s="24" t="s">
        <v>147</v>
      </c>
      <c r="AU373" s="24" t="s">
        <v>81</v>
      </c>
    </row>
    <row r="374" s="1" customFormat="1" ht="25.5" customHeight="1">
      <c r="B374" s="197"/>
      <c r="C374" s="198" t="s">
        <v>765</v>
      </c>
      <c r="D374" s="198" t="s">
        <v>140</v>
      </c>
      <c r="E374" s="199" t="s">
        <v>766</v>
      </c>
      <c r="F374" s="200" t="s">
        <v>767</v>
      </c>
      <c r="G374" s="201" t="s">
        <v>768</v>
      </c>
      <c r="H374" s="202">
        <v>543</v>
      </c>
      <c r="I374" s="203"/>
      <c r="J374" s="204">
        <f>ROUND(I374*H374,2)</f>
        <v>0</v>
      </c>
      <c r="K374" s="200" t="s">
        <v>5</v>
      </c>
      <c r="L374" s="46"/>
      <c r="M374" s="205" t="s">
        <v>5</v>
      </c>
      <c r="N374" s="206" t="s">
        <v>42</v>
      </c>
      <c r="O374" s="47"/>
      <c r="P374" s="207">
        <f>O374*H374</f>
        <v>0</v>
      </c>
      <c r="Q374" s="207">
        <v>0.00174</v>
      </c>
      <c r="R374" s="207">
        <f>Q374*H374</f>
        <v>0.94481999999999999</v>
      </c>
      <c r="S374" s="207">
        <v>0</v>
      </c>
      <c r="T374" s="208">
        <f>S374*H374</f>
        <v>0</v>
      </c>
      <c r="AR374" s="24" t="s">
        <v>242</v>
      </c>
      <c r="AT374" s="24" t="s">
        <v>140</v>
      </c>
      <c r="AU374" s="24" t="s">
        <v>81</v>
      </c>
      <c r="AY374" s="24" t="s">
        <v>138</v>
      </c>
      <c r="BE374" s="209">
        <f>IF(N374="základní",J374,0)</f>
        <v>0</v>
      </c>
      <c r="BF374" s="209">
        <f>IF(N374="snížená",J374,0)</f>
        <v>0</v>
      </c>
      <c r="BG374" s="209">
        <f>IF(N374="zákl. přenesená",J374,0)</f>
        <v>0</v>
      </c>
      <c r="BH374" s="209">
        <f>IF(N374="sníž. přenesená",J374,0)</f>
        <v>0</v>
      </c>
      <c r="BI374" s="209">
        <f>IF(N374="nulová",J374,0)</f>
        <v>0</v>
      </c>
      <c r="BJ374" s="24" t="s">
        <v>79</v>
      </c>
      <c r="BK374" s="209">
        <f>ROUND(I374*H374,2)</f>
        <v>0</v>
      </c>
      <c r="BL374" s="24" t="s">
        <v>242</v>
      </c>
      <c r="BM374" s="24" t="s">
        <v>769</v>
      </c>
    </row>
    <row r="375" s="1" customFormat="1">
      <c r="B375" s="46"/>
      <c r="D375" s="210" t="s">
        <v>147</v>
      </c>
      <c r="F375" s="211" t="s">
        <v>770</v>
      </c>
      <c r="I375" s="212"/>
      <c r="L375" s="46"/>
      <c r="M375" s="213"/>
      <c r="N375" s="47"/>
      <c r="O375" s="47"/>
      <c r="P375" s="47"/>
      <c r="Q375" s="47"/>
      <c r="R375" s="47"/>
      <c r="S375" s="47"/>
      <c r="T375" s="85"/>
      <c r="AT375" s="24" t="s">
        <v>147</v>
      </c>
      <c r="AU375" s="24" t="s">
        <v>81</v>
      </c>
    </row>
    <row r="376" s="1" customFormat="1" ht="16.5" customHeight="1">
      <c r="B376" s="197"/>
      <c r="C376" s="198" t="s">
        <v>771</v>
      </c>
      <c r="D376" s="198" t="s">
        <v>140</v>
      </c>
      <c r="E376" s="199" t="s">
        <v>772</v>
      </c>
      <c r="F376" s="200" t="s">
        <v>773</v>
      </c>
      <c r="G376" s="201" t="s">
        <v>231</v>
      </c>
      <c r="H376" s="202">
        <v>1</v>
      </c>
      <c r="I376" s="203"/>
      <c r="J376" s="204">
        <f>ROUND(I376*H376,2)</f>
        <v>0</v>
      </c>
      <c r="K376" s="200" t="s">
        <v>5</v>
      </c>
      <c r="L376" s="46"/>
      <c r="M376" s="205" t="s">
        <v>5</v>
      </c>
      <c r="N376" s="206" t="s">
        <v>42</v>
      </c>
      <c r="O376" s="47"/>
      <c r="P376" s="207">
        <f>O376*H376</f>
        <v>0</v>
      </c>
      <c r="Q376" s="207">
        <v>0.0048999999999999998</v>
      </c>
      <c r="R376" s="207">
        <f>Q376*H376</f>
        <v>0.0048999999999999998</v>
      </c>
      <c r="S376" s="207">
        <v>0</v>
      </c>
      <c r="T376" s="208">
        <f>S376*H376</f>
        <v>0</v>
      </c>
      <c r="AR376" s="24" t="s">
        <v>242</v>
      </c>
      <c r="AT376" s="24" t="s">
        <v>140</v>
      </c>
      <c r="AU376" s="24" t="s">
        <v>81</v>
      </c>
      <c r="AY376" s="24" t="s">
        <v>138</v>
      </c>
      <c r="BE376" s="209">
        <f>IF(N376="základní",J376,0)</f>
        <v>0</v>
      </c>
      <c r="BF376" s="209">
        <f>IF(N376="snížená",J376,0)</f>
        <v>0</v>
      </c>
      <c r="BG376" s="209">
        <f>IF(N376="zákl. přenesená",J376,0)</f>
        <v>0</v>
      </c>
      <c r="BH376" s="209">
        <f>IF(N376="sníž. přenesená",J376,0)</f>
        <v>0</v>
      </c>
      <c r="BI376" s="209">
        <f>IF(N376="nulová",J376,0)</f>
        <v>0</v>
      </c>
      <c r="BJ376" s="24" t="s">
        <v>79</v>
      </c>
      <c r="BK376" s="209">
        <f>ROUND(I376*H376,2)</f>
        <v>0</v>
      </c>
      <c r="BL376" s="24" t="s">
        <v>242</v>
      </c>
      <c r="BM376" s="24" t="s">
        <v>774</v>
      </c>
    </row>
    <row r="377" s="1" customFormat="1">
      <c r="B377" s="46"/>
      <c r="D377" s="210" t="s">
        <v>147</v>
      </c>
      <c r="F377" s="211" t="s">
        <v>775</v>
      </c>
      <c r="I377" s="212"/>
      <c r="L377" s="46"/>
      <c r="M377" s="213"/>
      <c r="N377" s="47"/>
      <c r="O377" s="47"/>
      <c r="P377" s="47"/>
      <c r="Q377" s="47"/>
      <c r="R377" s="47"/>
      <c r="S377" s="47"/>
      <c r="T377" s="85"/>
      <c r="AT377" s="24" t="s">
        <v>147</v>
      </c>
      <c r="AU377" s="24" t="s">
        <v>81</v>
      </c>
    </row>
    <row r="378" s="1" customFormat="1" ht="16.5" customHeight="1">
      <c r="B378" s="197"/>
      <c r="C378" s="198" t="s">
        <v>776</v>
      </c>
      <c r="D378" s="198" t="s">
        <v>140</v>
      </c>
      <c r="E378" s="199" t="s">
        <v>777</v>
      </c>
      <c r="F378" s="200" t="s">
        <v>778</v>
      </c>
      <c r="G378" s="201" t="s">
        <v>231</v>
      </c>
      <c r="H378" s="202">
        <v>2</v>
      </c>
      <c r="I378" s="203"/>
      <c r="J378" s="204">
        <f>ROUND(I378*H378,2)</f>
        <v>0</v>
      </c>
      <c r="K378" s="200" t="s">
        <v>144</v>
      </c>
      <c r="L378" s="46"/>
      <c r="M378" s="205" t="s">
        <v>5</v>
      </c>
      <c r="N378" s="206" t="s">
        <v>42</v>
      </c>
      <c r="O378" s="47"/>
      <c r="P378" s="207">
        <f>O378*H378</f>
        <v>0</v>
      </c>
      <c r="Q378" s="207">
        <v>0.0053</v>
      </c>
      <c r="R378" s="207">
        <f>Q378*H378</f>
        <v>0.0106</v>
      </c>
      <c r="S378" s="207">
        <v>0</v>
      </c>
      <c r="T378" s="208">
        <f>S378*H378</f>
        <v>0</v>
      </c>
      <c r="AR378" s="24" t="s">
        <v>242</v>
      </c>
      <c r="AT378" s="24" t="s">
        <v>140</v>
      </c>
      <c r="AU378" s="24" t="s">
        <v>81</v>
      </c>
      <c r="AY378" s="24" t="s">
        <v>138</v>
      </c>
      <c r="BE378" s="209">
        <f>IF(N378="základní",J378,0)</f>
        <v>0</v>
      </c>
      <c r="BF378" s="209">
        <f>IF(N378="snížená",J378,0)</f>
        <v>0</v>
      </c>
      <c r="BG378" s="209">
        <f>IF(N378="zákl. přenesená",J378,0)</f>
        <v>0</v>
      </c>
      <c r="BH378" s="209">
        <f>IF(N378="sníž. přenesená",J378,0)</f>
        <v>0</v>
      </c>
      <c r="BI378" s="209">
        <f>IF(N378="nulová",J378,0)</f>
        <v>0</v>
      </c>
      <c r="BJ378" s="24" t="s">
        <v>79</v>
      </c>
      <c r="BK378" s="209">
        <f>ROUND(I378*H378,2)</f>
        <v>0</v>
      </c>
      <c r="BL378" s="24" t="s">
        <v>242</v>
      </c>
      <c r="BM378" s="24" t="s">
        <v>779</v>
      </c>
    </row>
    <row r="379" s="1" customFormat="1">
      <c r="B379" s="46"/>
      <c r="D379" s="210" t="s">
        <v>147</v>
      </c>
      <c r="F379" s="211" t="s">
        <v>780</v>
      </c>
      <c r="I379" s="212"/>
      <c r="L379" s="46"/>
      <c r="M379" s="213"/>
      <c r="N379" s="47"/>
      <c r="O379" s="47"/>
      <c r="P379" s="47"/>
      <c r="Q379" s="47"/>
      <c r="R379" s="47"/>
      <c r="S379" s="47"/>
      <c r="T379" s="85"/>
      <c r="AT379" s="24" t="s">
        <v>147</v>
      </c>
      <c r="AU379" s="24" t="s">
        <v>81</v>
      </c>
    </row>
    <row r="380" s="1" customFormat="1" ht="16.5" customHeight="1">
      <c r="B380" s="197"/>
      <c r="C380" s="198" t="s">
        <v>781</v>
      </c>
      <c r="D380" s="198" t="s">
        <v>140</v>
      </c>
      <c r="E380" s="199" t="s">
        <v>782</v>
      </c>
      <c r="F380" s="200" t="s">
        <v>783</v>
      </c>
      <c r="G380" s="201" t="s">
        <v>231</v>
      </c>
      <c r="H380" s="202">
        <v>1</v>
      </c>
      <c r="I380" s="203"/>
      <c r="J380" s="204">
        <f>ROUND(I380*H380,2)</f>
        <v>0</v>
      </c>
      <c r="K380" s="200" t="s">
        <v>144</v>
      </c>
      <c r="L380" s="46"/>
      <c r="M380" s="205" t="s">
        <v>5</v>
      </c>
      <c r="N380" s="206" t="s">
        <v>42</v>
      </c>
      <c r="O380" s="47"/>
      <c r="P380" s="207">
        <f>O380*H380</f>
        <v>0</v>
      </c>
      <c r="Q380" s="207">
        <v>0.0067000000000000002</v>
      </c>
      <c r="R380" s="207">
        <f>Q380*H380</f>
        <v>0.0067000000000000002</v>
      </c>
      <c r="S380" s="207">
        <v>0</v>
      </c>
      <c r="T380" s="208">
        <f>S380*H380</f>
        <v>0</v>
      </c>
      <c r="AR380" s="24" t="s">
        <v>242</v>
      </c>
      <c r="AT380" s="24" t="s">
        <v>140</v>
      </c>
      <c r="AU380" s="24" t="s">
        <v>81</v>
      </c>
      <c r="AY380" s="24" t="s">
        <v>138</v>
      </c>
      <c r="BE380" s="209">
        <f>IF(N380="základní",J380,0)</f>
        <v>0</v>
      </c>
      <c r="BF380" s="209">
        <f>IF(N380="snížená",J380,0)</f>
        <v>0</v>
      </c>
      <c r="BG380" s="209">
        <f>IF(N380="zákl. přenesená",J380,0)</f>
        <v>0</v>
      </c>
      <c r="BH380" s="209">
        <f>IF(N380="sníž. přenesená",J380,0)</f>
        <v>0</v>
      </c>
      <c r="BI380" s="209">
        <f>IF(N380="nulová",J380,0)</f>
        <v>0</v>
      </c>
      <c r="BJ380" s="24" t="s">
        <v>79</v>
      </c>
      <c r="BK380" s="209">
        <f>ROUND(I380*H380,2)</f>
        <v>0</v>
      </c>
      <c r="BL380" s="24" t="s">
        <v>242</v>
      </c>
      <c r="BM380" s="24" t="s">
        <v>784</v>
      </c>
    </row>
    <row r="381" s="1" customFormat="1">
      <c r="B381" s="46"/>
      <c r="D381" s="210" t="s">
        <v>147</v>
      </c>
      <c r="F381" s="211" t="s">
        <v>785</v>
      </c>
      <c r="I381" s="212"/>
      <c r="L381" s="46"/>
      <c r="M381" s="213"/>
      <c r="N381" s="47"/>
      <c r="O381" s="47"/>
      <c r="P381" s="47"/>
      <c r="Q381" s="47"/>
      <c r="R381" s="47"/>
      <c r="S381" s="47"/>
      <c r="T381" s="85"/>
      <c r="AT381" s="24" t="s">
        <v>147</v>
      </c>
      <c r="AU381" s="24" t="s">
        <v>81</v>
      </c>
    </row>
    <row r="382" s="1" customFormat="1" ht="25.5" customHeight="1">
      <c r="B382" s="197"/>
      <c r="C382" s="198" t="s">
        <v>786</v>
      </c>
      <c r="D382" s="198" t="s">
        <v>140</v>
      </c>
      <c r="E382" s="199" t="s">
        <v>787</v>
      </c>
      <c r="F382" s="200" t="s">
        <v>788</v>
      </c>
      <c r="G382" s="201" t="s">
        <v>231</v>
      </c>
      <c r="H382" s="202">
        <v>3</v>
      </c>
      <c r="I382" s="203"/>
      <c r="J382" s="204">
        <f>ROUND(I382*H382,2)</f>
        <v>0</v>
      </c>
      <c r="K382" s="200" t="s">
        <v>144</v>
      </c>
      <c r="L382" s="46"/>
      <c r="M382" s="205" t="s">
        <v>5</v>
      </c>
      <c r="N382" s="206" t="s">
        <v>42</v>
      </c>
      <c r="O382" s="47"/>
      <c r="P382" s="207">
        <f>O382*H382</f>
        <v>0</v>
      </c>
      <c r="Q382" s="207">
        <v>0.014200000000000001</v>
      </c>
      <c r="R382" s="207">
        <f>Q382*H382</f>
        <v>0.042599999999999999</v>
      </c>
      <c r="S382" s="207">
        <v>0</v>
      </c>
      <c r="T382" s="208">
        <f>S382*H382</f>
        <v>0</v>
      </c>
      <c r="AR382" s="24" t="s">
        <v>242</v>
      </c>
      <c r="AT382" s="24" t="s">
        <v>140</v>
      </c>
      <c r="AU382" s="24" t="s">
        <v>81</v>
      </c>
      <c r="AY382" s="24" t="s">
        <v>138</v>
      </c>
      <c r="BE382" s="209">
        <f>IF(N382="základní",J382,0)</f>
        <v>0</v>
      </c>
      <c r="BF382" s="209">
        <f>IF(N382="snížená",J382,0)</f>
        <v>0</v>
      </c>
      <c r="BG382" s="209">
        <f>IF(N382="zákl. přenesená",J382,0)</f>
        <v>0</v>
      </c>
      <c r="BH382" s="209">
        <f>IF(N382="sníž. přenesená",J382,0)</f>
        <v>0</v>
      </c>
      <c r="BI382" s="209">
        <f>IF(N382="nulová",J382,0)</f>
        <v>0</v>
      </c>
      <c r="BJ382" s="24" t="s">
        <v>79</v>
      </c>
      <c r="BK382" s="209">
        <f>ROUND(I382*H382,2)</f>
        <v>0</v>
      </c>
      <c r="BL382" s="24" t="s">
        <v>242</v>
      </c>
      <c r="BM382" s="24" t="s">
        <v>789</v>
      </c>
    </row>
    <row r="383" s="1" customFormat="1">
      <c r="B383" s="46"/>
      <c r="D383" s="210" t="s">
        <v>147</v>
      </c>
      <c r="F383" s="211" t="s">
        <v>790</v>
      </c>
      <c r="I383" s="212"/>
      <c r="L383" s="46"/>
      <c r="M383" s="213"/>
      <c r="N383" s="47"/>
      <c r="O383" s="47"/>
      <c r="P383" s="47"/>
      <c r="Q383" s="47"/>
      <c r="R383" s="47"/>
      <c r="S383" s="47"/>
      <c r="T383" s="85"/>
      <c r="AT383" s="24" t="s">
        <v>147</v>
      </c>
      <c r="AU383" s="24" t="s">
        <v>81</v>
      </c>
    </row>
    <row r="384" s="1" customFormat="1" ht="25.5" customHeight="1">
      <c r="B384" s="197"/>
      <c r="C384" s="198" t="s">
        <v>791</v>
      </c>
      <c r="D384" s="198" t="s">
        <v>140</v>
      </c>
      <c r="E384" s="199" t="s">
        <v>792</v>
      </c>
      <c r="F384" s="200" t="s">
        <v>793</v>
      </c>
      <c r="G384" s="201" t="s">
        <v>231</v>
      </c>
      <c r="H384" s="202">
        <v>1</v>
      </c>
      <c r="I384" s="203"/>
      <c r="J384" s="204">
        <f>ROUND(I384*H384,2)</f>
        <v>0</v>
      </c>
      <c r="K384" s="200" t="s">
        <v>144</v>
      </c>
      <c r="L384" s="46"/>
      <c r="M384" s="205" t="s">
        <v>5</v>
      </c>
      <c r="N384" s="206" t="s">
        <v>42</v>
      </c>
      <c r="O384" s="47"/>
      <c r="P384" s="207">
        <f>O384*H384</f>
        <v>0</v>
      </c>
      <c r="Q384" s="207">
        <v>0.0172</v>
      </c>
      <c r="R384" s="207">
        <f>Q384*H384</f>
        <v>0.0172</v>
      </c>
      <c r="S384" s="207">
        <v>0</v>
      </c>
      <c r="T384" s="208">
        <f>S384*H384</f>
        <v>0</v>
      </c>
      <c r="AR384" s="24" t="s">
        <v>242</v>
      </c>
      <c r="AT384" s="24" t="s">
        <v>140</v>
      </c>
      <c r="AU384" s="24" t="s">
        <v>81</v>
      </c>
      <c r="AY384" s="24" t="s">
        <v>138</v>
      </c>
      <c r="BE384" s="209">
        <f>IF(N384="základní",J384,0)</f>
        <v>0</v>
      </c>
      <c r="BF384" s="209">
        <f>IF(N384="snížená",J384,0)</f>
        <v>0</v>
      </c>
      <c r="BG384" s="209">
        <f>IF(N384="zákl. přenesená",J384,0)</f>
        <v>0</v>
      </c>
      <c r="BH384" s="209">
        <f>IF(N384="sníž. přenesená",J384,0)</f>
        <v>0</v>
      </c>
      <c r="BI384" s="209">
        <f>IF(N384="nulová",J384,0)</f>
        <v>0</v>
      </c>
      <c r="BJ384" s="24" t="s">
        <v>79</v>
      </c>
      <c r="BK384" s="209">
        <f>ROUND(I384*H384,2)</f>
        <v>0</v>
      </c>
      <c r="BL384" s="24" t="s">
        <v>242</v>
      </c>
      <c r="BM384" s="24" t="s">
        <v>794</v>
      </c>
    </row>
    <row r="385" s="1" customFormat="1">
      <c r="B385" s="46"/>
      <c r="D385" s="210" t="s">
        <v>147</v>
      </c>
      <c r="F385" s="211" t="s">
        <v>795</v>
      </c>
      <c r="I385" s="212"/>
      <c r="L385" s="46"/>
      <c r="M385" s="213"/>
      <c r="N385" s="47"/>
      <c r="O385" s="47"/>
      <c r="P385" s="47"/>
      <c r="Q385" s="47"/>
      <c r="R385" s="47"/>
      <c r="S385" s="47"/>
      <c r="T385" s="85"/>
      <c r="AT385" s="24" t="s">
        <v>147</v>
      </c>
      <c r="AU385" s="24" t="s">
        <v>81</v>
      </c>
    </row>
    <row r="386" s="1" customFormat="1" ht="16.5" customHeight="1">
      <c r="B386" s="197"/>
      <c r="C386" s="198" t="s">
        <v>796</v>
      </c>
      <c r="D386" s="198" t="s">
        <v>140</v>
      </c>
      <c r="E386" s="199" t="s">
        <v>797</v>
      </c>
      <c r="F386" s="200" t="s">
        <v>798</v>
      </c>
      <c r="G386" s="201" t="s">
        <v>768</v>
      </c>
      <c r="H386" s="202">
        <v>543</v>
      </c>
      <c r="I386" s="203"/>
      <c r="J386" s="204">
        <f>ROUND(I386*H386,2)</f>
        <v>0</v>
      </c>
      <c r="K386" s="200" t="s">
        <v>5</v>
      </c>
      <c r="L386" s="46"/>
      <c r="M386" s="205" t="s">
        <v>5</v>
      </c>
      <c r="N386" s="206" t="s">
        <v>42</v>
      </c>
      <c r="O386" s="47"/>
      <c r="P386" s="207">
        <f>O386*H386</f>
        <v>0</v>
      </c>
      <c r="Q386" s="207">
        <v>0.00029</v>
      </c>
      <c r="R386" s="207">
        <f>Q386*H386</f>
        <v>0.15747</v>
      </c>
      <c r="S386" s="207">
        <v>0</v>
      </c>
      <c r="T386" s="208">
        <f>S386*H386</f>
        <v>0</v>
      </c>
      <c r="AR386" s="24" t="s">
        <v>242</v>
      </c>
      <c r="AT386" s="24" t="s">
        <v>140</v>
      </c>
      <c r="AU386" s="24" t="s">
        <v>81</v>
      </c>
      <c r="AY386" s="24" t="s">
        <v>138</v>
      </c>
      <c r="BE386" s="209">
        <f>IF(N386="základní",J386,0)</f>
        <v>0</v>
      </c>
      <c r="BF386" s="209">
        <f>IF(N386="snížená",J386,0)</f>
        <v>0</v>
      </c>
      <c r="BG386" s="209">
        <f>IF(N386="zákl. přenesená",J386,0)</f>
        <v>0</v>
      </c>
      <c r="BH386" s="209">
        <f>IF(N386="sníž. přenesená",J386,0)</f>
        <v>0</v>
      </c>
      <c r="BI386" s="209">
        <f>IF(N386="nulová",J386,0)</f>
        <v>0</v>
      </c>
      <c r="BJ386" s="24" t="s">
        <v>79</v>
      </c>
      <c r="BK386" s="209">
        <f>ROUND(I386*H386,2)</f>
        <v>0</v>
      </c>
      <c r="BL386" s="24" t="s">
        <v>242</v>
      </c>
      <c r="BM386" s="24" t="s">
        <v>799</v>
      </c>
    </row>
    <row r="387" s="1" customFormat="1">
      <c r="B387" s="46"/>
      <c r="D387" s="210" t="s">
        <v>147</v>
      </c>
      <c r="F387" s="211" t="s">
        <v>800</v>
      </c>
      <c r="I387" s="212"/>
      <c r="L387" s="46"/>
      <c r="M387" s="213"/>
      <c r="N387" s="47"/>
      <c r="O387" s="47"/>
      <c r="P387" s="47"/>
      <c r="Q387" s="47"/>
      <c r="R387" s="47"/>
      <c r="S387" s="47"/>
      <c r="T387" s="85"/>
      <c r="AT387" s="24" t="s">
        <v>147</v>
      </c>
      <c r="AU387" s="24" t="s">
        <v>81</v>
      </c>
    </row>
    <row r="388" s="1" customFormat="1" ht="16.5" customHeight="1">
      <c r="B388" s="197"/>
      <c r="C388" s="198" t="s">
        <v>801</v>
      </c>
      <c r="D388" s="198" t="s">
        <v>140</v>
      </c>
      <c r="E388" s="199" t="s">
        <v>802</v>
      </c>
      <c r="F388" s="200" t="s">
        <v>803</v>
      </c>
      <c r="G388" s="201" t="s">
        <v>198</v>
      </c>
      <c r="H388" s="202">
        <v>1.583</v>
      </c>
      <c r="I388" s="203"/>
      <c r="J388" s="204">
        <f>ROUND(I388*H388,2)</f>
        <v>0</v>
      </c>
      <c r="K388" s="200" t="s">
        <v>144</v>
      </c>
      <c r="L388" s="46"/>
      <c r="M388" s="205" t="s">
        <v>5</v>
      </c>
      <c r="N388" s="206" t="s">
        <v>42</v>
      </c>
      <c r="O388" s="47"/>
      <c r="P388" s="207">
        <f>O388*H388</f>
        <v>0</v>
      </c>
      <c r="Q388" s="207">
        <v>0</v>
      </c>
      <c r="R388" s="207">
        <f>Q388*H388</f>
        <v>0</v>
      </c>
      <c r="S388" s="207">
        <v>0</v>
      </c>
      <c r="T388" s="208">
        <f>S388*H388</f>
        <v>0</v>
      </c>
      <c r="AR388" s="24" t="s">
        <v>242</v>
      </c>
      <c r="AT388" s="24" t="s">
        <v>140</v>
      </c>
      <c r="AU388" s="24" t="s">
        <v>81</v>
      </c>
      <c r="AY388" s="24" t="s">
        <v>138</v>
      </c>
      <c r="BE388" s="209">
        <f>IF(N388="základní",J388,0)</f>
        <v>0</v>
      </c>
      <c r="BF388" s="209">
        <f>IF(N388="snížená",J388,0)</f>
        <v>0</v>
      </c>
      <c r="BG388" s="209">
        <f>IF(N388="zákl. přenesená",J388,0)</f>
        <v>0</v>
      </c>
      <c r="BH388" s="209">
        <f>IF(N388="sníž. přenesená",J388,0)</f>
        <v>0</v>
      </c>
      <c r="BI388" s="209">
        <f>IF(N388="nulová",J388,0)</f>
        <v>0</v>
      </c>
      <c r="BJ388" s="24" t="s">
        <v>79</v>
      </c>
      <c r="BK388" s="209">
        <f>ROUND(I388*H388,2)</f>
        <v>0</v>
      </c>
      <c r="BL388" s="24" t="s">
        <v>242</v>
      </c>
      <c r="BM388" s="24" t="s">
        <v>804</v>
      </c>
    </row>
    <row r="389" s="1" customFormat="1">
      <c r="B389" s="46"/>
      <c r="D389" s="210" t="s">
        <v>147</v>
      </c>
      <c r="F389" s="211" t="s">
        <v>805</v>
      </c>
      <c r="I389" s="212"/>
      <c r="L389" s="46"/>
      <c r="M389" s="213"/>
      <c r="N389" s="47"/>
      <c r="O389" s="47"/>
      <c r="P389" s="47"/>
      <c r="Q389" s="47"/>
      <c r="R389" s="47"/>
      <c r="S389" s="47"/>
      <c r="T389" s="85"/>
      <c r="AT389" s="24" t="s">
        <v>147</v>
      </c>
      <c r="AU389" s="24" t="s">
        <v>81</v>
      </c>
    </row>
    <row r="390" s="1" customFormat="1" ht="16.5" customHeight="1">
      <c r="B390" s="197"/>
      <c r="C390" s="198" t="s">
        <v>806</v>
      </c>
      <c r="D390" s="198" t="s">
        <v>140</v>
      </c>
      <c r="E390" s="199" t="s">
        <v>807</v>
      </c>
      <c r="F390" s="200" t="s">
        <v>808</v>
      </c>
      <c r="G390" s="201" t="s">
        <v>198</v>
      </c>
      <c r="H390" s="202">
        <v>1.583</v>
      </c>
      <c r="I390" s="203"/>
      <c r="J390" s="204">
        <f>ROUND(I390*H390,2)</f>
        <v>0</v>
      </c>
      <c r="K390" s="200" t="s">
        <v>144</v>
      </c>
      <c r="L390" s="46"/>
      <c r="M390" s="205" t="s">
        <v>5</v>
      </c>
      <c r="N390" s="206" t="s">
        <v>42</v>
      </c>
      <c r="O390" s="47"/>
      <c r="P390" s="207">
        <f>O390*H390</f>
        <v>0</v>
      </c>
      <c r="Q390" s="207">
        <v>0</v>
      </c>
      <c r="R390" s="207">
        <f>Q390*H390</f>
        <v>0</v>
      </c>
      <c r="S390" s="207">
        <v>0</v>
      </c>
      <c r="T390" s="208">
        <f>S390*H390</f>
        <v>0</v>
      </c>
      <c r="AR390" s="24" t="s">
        <v>242</v>
      </c>
      <c r="AT390" s="24" t="s">
        <v>140</v>
      </c>
      <c r="AU390" s="24" t="s">
        <v>81</v>
      </c>
      <c r="AY390" s="24" t="s">
        <v>138</v>
      </c>
      <c r="BE390" s="209">
        <f>IF(N390="základní",J390,0)</f>
        <v>0</v>
      </c>
      <c r="BF390" s="209">
        <f>IF(N390="snížená",J390,0)</f>
        <v>0</v>
      </c>
      <c r="BG390" s="209">
        <f>IF(N390="zákl. přenesená",J390,0)</f>
        <v>0</v>
      </c>
      <c r="BH390" s="209">
        <f>IF(N390="sníž. přenesená",J390,0)</f>
        <v>0</v>
      </c>
      <c r="BI390" s="209">
        <f>IF(N390="nulová",J390,0)</f>
        <v>0</v>
      </c>
      <c r="BJ390" s="24" t="s">
        <v>79</v>
      </c>
      <c r="BK390" s="209">
        <f>ROUND(I390*H390,2)</f>
        <v>0</v>
      </c>
      <c r="BL390" s="24" t="s">
        <v>242</v>
      </c>
      <c r="BM390" s="24" t="s">
        <v>809</v>
      </c>
    </row>
    <row r="391" s="1" customFormat="1">
      <c r="B391" s="46"/>
      <c r="D391" s="210" t="s">
        <v>147</v>
      </c>
      <c r="F391" s="211" t="s">
        <v>810</v>
      </c>
      <c r="I391" s="212"/>
      <c r="L391" s="46"/>
      <c r="M391" s="213"/>
      <c r="N391" s="47"/>
      <c r="O391" s="47"/>
      <c r="P391" s="47"/>
      <c r="Q391" s="47"/>
      <c r="R391" s="47"/>
      <c r="S391" s="47"/>
      <c r="T391" s="85"/>
      <c r="AT391" s="24" t="s">
        <v>147</v>
      </c>
      <c r="AU391" s="24" t="s">
        <v>81</v>
      </c>
    </row>
    <row r="392" s="10" customFormat="1" ht="37.44" customHeight="1">
      <c r="B392" s="184"/>
      <c r="D392" s="185" t="s">
        <v>70</v>
      </c>
      <c r="E392" s="186" t="s">
        <v>811</v>
      </c>
      <c r="F392" s="186" t="s">
        <v>812</v>
      </c>
      <c r="I392" s="187"/>
      <c r="J392" s="188">
        <f>BK392</f>
        <v>0</v>
      </c>
      <c r="L392" s="184"/>
      <c r="M392" s="189"/>
      <c r="N392" s="190"/>
      <c r="O392" s="190"/>
      <c r="P392" s="191">
        <f>SUM(P393:P396)</f>
        <v>0</v>
      </c>
      <c r="Q392" s="190"/>
      <c r="R392" s="191">
        <f>SUM(R393:R396)</f>
        <v>0</v>
      </c>
      <c r="S392" s="190"/>
      <c r="T392" s="192">
        <f>SUM(T393:T396)</f>
        <v>0</v>
      </c>
      <c r="AR392" s="185" t="s">
        <v>145</v>
      </c>
      <c r="AT392" s="193" t="s">
        <v>70</v>
      </c>
      <c r="AU392" s="193" t="s">
        <v>71</v>
      </c>
      <c r="AY392" s="185" t="s">
        <v>138</v>
      </c>
      <c r="BK392" s="194">
        <f>SUM(BK393:BK396)</f>
        <v>0</v>
      </c>
    </row>
    <row r="393" s="1" customFormat="1" ht="16.5" customHeight="1">
      <c r="B393" s="197"/>
      <c r="C393" s="198" t="s">
        <v>813</v>
      </c>
      <c r="D393" s="198" t="s">
        <v>140</v>
      </c>
      <c r="E393" s="199" t="s">
        <v>814</v>
      </c>
      <c r="F393" s="200" t="s">
        <v>815</v>
      </c>
      <c r="G393" s="201" t="s">
        <v>816</v>
      </c>
      <c r="H393" s="202">
        <v>200</v>
      </c>
      <c r="I393" s="203"/>
      <c r="J393" s="204">
        <f>ROUND(I393*H393,2)</f>
        <v>0</v>
      </c>
      <c r="K393" s="200" t="s">
        <v>144</v>
      </c>
      <c r="L393" s="46"/>
      <c r="M393" s="205" t="s">
        <v>5</v>
      </c>
      <c r="N393" s="206" t="s">
        <v>42</v>
      </c>
      <c r="O393" s="47"/>
      <c r="P393" s="207">
        <f>O393*H393</f>
        <v>0</v>
      </c>
      <c r="Q393" s="207">
        <v>0</v>
      </c>
      <c r="R393" s="207">
        <f>Q393*H393</f>
        <v>0</v>
      </c>
      <c r="S393" s="207">
        <v>0</v>
      </c>
      <c r="T393" s="208">
        <f>S393*H393</f>
        <v>0</v>
      </c>
      <c r="AR393" s="24" t="s">
        <v>817</v>
      </c>
      <c r="AT393" s="24" t="s">
        <v>140</v>
      </c>
      <c r="AU393" s="24" t="s">
        <v>79</v>
      </c>
      <c r="AY393" s="24" t="s">
        <v>138</v>
      </c>
      <c r="BE393" s="209">
        <f>IF(N393="základní",J393,0)</f>
        <v>0</v>
      </c>
      <c r="BF393" s="209">
        <f>IF(N393="snížená",J393,0)</f>
        <v>0</v>
      </c>
      <c r="BG393" s="209">
        <f>IF(N393="zákl. přenesená",J393,0)</f>
        <v>0</v>
      </c>
      <c r="BH393" s="209">
        <f>IF(N393="sníž. přenesená",J393,0)</f>
        <v>0</v>
      </c>
      <c r="BI393" s="209">
        <f>IF(N393="nulová",J393,0)</f>
        <v>0</v>
      </c>
      <c r="BJ393" s="24" t="s">
        <v>79</v>
      </c>
      <c r="BK393" s="209">
        <f>ROUND(I393*H393,2)</f>
        <v>0</v>
      </c>
      <c r="BL393" s="24" t="s">
        <v>817</v>
      </c>
      <c r="BM393" s="24" t="s">
        <v>818</v>
      </c>
    </row>
    <row r="394" s="1" customFormat="1">
      <c r="B394" s="46"/>
      <c r="D394" s="210" t="s">
        <v>147</v>
      </c>
      <c r="F394" s="211" t="s">
        <v>819</v>
      </c>
      <c r="I394" s="212"/>
      <c r="L394" s="46"/>
      <c r="M394" s="213"/>
      <c r="N394" s="47"/>
      <c r="O394" s="47"/>
      <c r="P394" s="47"/>
      <c r="Q394" s="47"/>
      <c r="R394" s="47"/>
      <c r="S394" s="47"/>
      <c r="T394" s="85"/>
      <c r="AT394" s="24" t="s">
        <v>147</v>
      </c>
      <c r="AU394" s="24" t="s">
        <v>79</v>
      </c>
    </row>
    <row r="395" s="1" customFormat="1" ht="25.5" customHeight="1">
      <c r="B395" s="197"/>
      <c r="C395" s="198" t="s">
        <v>820</v>
      </c>
      <c r="D395" s="198" t="s">
        <v>140</v>
      </c>
      <c r="E395" s="199" t="s">
        <v>821</v>
      </c>
      <c r="F395" s="200" t="s">
        <v>822</v>
      </c>
      <c r="G395" s="201" t="s">
        <v>816</v>
      </c>
      <c r="H395" s="202">
        <v>120</v>
      </c>
      <c r="I395" s="203"/>
      <c r="J395" s="204">
        <f>ROUND(I395*H395,2)</f>
        <v>0</v>
      </c>
      <c r="K395" s="200" t="s">
        <v>144</v>
      </c>
      <c r="L395" s="46"/>
      <c r="M395" s="205" t="s">
        <v>5</v>
      </c>
      <c r="N395" s="206" t="s">
        <v>42</v>
      </c>
      <c r="O395" s="47"/>
      <c r="P395" s="207">
        <f>O395*H395</f>
        <v>0</v>
      </c>
      <c r="Q395" s="207">
        <v>0</v>
      </c>
      <c r="R395" s="207">
        <f>Q395*H395</f>
        <v>0</v>
      </c>
      <c r="S395" s="207">
        <v>0</v>
      </c>
      <c r="T395" s="208">
        <f>S395*H395</f>
        <v>0</v>
      </c>
      <c r="AR395" s="24" t="s">
        <v>817</v>
      </c>
      <c r="AT395" s="24" t="s">
        <v>140</v>
      </c>
      <c r="AU395" s="24" t="s">
        <v>79</v>
      </c>
      <c r="AY395" s="24" t="s">
        <v>138</v>
      </c>
      <c r="BE395" s="209">
        <f>IF(N395="základní",J395,0)</f>
        <v>0</v>
      </c>
      <c r="BF395" s="209">
        <f>IF(N395="snížená",J395,0)</f>
        <v>0</v>
      </c>
      <c r="BG395" s="209">
        <f>IF(N395="zákl. přenesená",J395,0)</f>
        <v>0</v>
      </c>
      <c r="BH395" s="209">
        <f>IF(N395="sníž. přenesená",J395,0)</f>
        <v>0</v>
      </c>
      <c r="BI395" s="209">
        <f>IF(N395="nulová",J395,0)</f>
        <v>0</v>
      </c>
      <c r="BJ395" s="24" t="s">
        <v>79</v>
      </c>
      <c r="BK395" s="209">
        <f>ROUND(I395*H395,2)</f>
        <v>0</v>
      </c>
      <c r="BL395" s="24" t="s">
        <v>817</v>
      </c>
      <c r="BM395" s="24" t="s">
        <v>823</v>
      </c>
    </row>
    <row r="396" s="1" customFormat="1">
      <c r="B396" s="46"/>
      <c r="D396" s="210" t="s">
        <v>147</v>
      </c>
      <c r="F396" s="211" t="s">
        <v>824</v>
      </c>
      <c r="I396" s="212"/>
      <c r="L396" s="46"/>
      <c r="M396" s="213"/>
      <c r="N396" s="47"/>
      <c r="O396" s="47"/>
      <c r="P396" s="47"/>
      <c r="Q396" s="47"/>
      <c r="R396" s="47"/>
      <c r="S396" s="47"/>
      <c r="T396" s="85"/>
      <c r="AT396" s="24" t="s">
        <v>147</v>
      </c>
      <c r="AU396" s="24" t="s">
        <v>79</v>
      </c>
    </row>
    <row r="397" s="10" customFormat="1" ht="37.44" customHeight="1">
      <c r="B397" s="184"/>
      <c r="D397" s="185" t="s">
        <v>70</v>
      </c>
      <c r="E397" s="186" t="s">
        <v>825</v>
      </c>
      <c r="F397" s="186" t="s">
        <v>826</v>
      </c>
      <c r="I397" s="187"/>
      <c r="J397" s="188">
        <f>BK397</f>
        <v>0</v>
      </c>
      <c r="L397" s="184"/>
      <c r="M397" s="189"/>
      <c r="N397" s="190"/>
      <c r="O397" s="190"/>
      <c r="P397" s="191">
        <f>P398+P401</f>
        <v>0</v>
      </c>
      <c r="Q397" s="190"/>
      <c r="R397" s="191">
        <f>R398+R401</f>
        <v>0</v>
      </c>
      <c r="S397" s="190"/>
      <c r="T397" s="192">
        <f>T398+T401</f>
        <v>0</v>
      </c>
      <c r="AR397" s="185" t="s">
        <v>170</v>
      </c>
      <c r="AT397" s="193" t="s">
        <v>70</v>
      </c>
      <c r="AU397" s="193" t="s">
        <v>71</v>
      </c>
      <c r="AY397" s="185" t="s">
        <v>138</v>
      </c>
      <c r="BK397" s="194">
        <f>BK398+BK401</f>
        <v>0</v>
      </c>
    </row>
    <row r="398" s="10" customFormat="1" ht="19.92" customHeight="1">
      <c r="B398" s="184"/>
      <c r="D398" s="185" t="s">
        <v>70</v>
      </c>
      <c r="E398" s="195" t="s">
        <v>827</v>
      </c>
      <c r="F398" s="195" t="s">
        <v>828</v>
      </c>
      <c r="I398" s="187"/>
      <c r="J398" s="196">
        <f>BK398</f>
        <v>0</v>
      </c>
      <c r="L398" s="184"/>
      <c r="M398" s="189"/>
      <c r="N398" s="190"/>
      <c r="O398" s="190"/>
      <c r="P398" s="191">
        <f>SUM(P399:P400)</f>
        <v>0</v>
      </c>
      <c r="Q398" s="190"/>
      <c r="R398" s="191">
        <f>SUM(R399:R400)</f>
        <v>0</v>
      </c>
      <c r="S398" s="190"/>
      <c r="T398" s="192">
        <f>SUM(T399:T400)</f>
        <v>0</v>
      </c>
      <c r="AR398" s="185" t="s">
        <v>170</v>
      </c>
      <c r="AT398" s="193" t="s">
        <v>70</v>
      </c>
      <c r="AU398" s="193" t="s">
        <v>79</v>
      </c>
      <c r="AY398" s="185" t="s">
        <v>138</v>
      </c>
      <c r="BK398" s="194">
        <f>SUM(BK399:BK400)</f>
        <v>0</v>
      </c>
    </row>
    <row r="399" s="1" customFormat="1" ht="16.5" customHeight="1">
      <c r="B399" s="197"/>
      <c r="C399" s="198" t="s">
        <v>829</v>
      </c>
      <c r="D399" s="198" t="s">
        <v>140</v>
      </c>
      <c r="E399" s="199" t="s">
        <v>830</v>
      </c>
      <c r="F399" s="200" t="s">
        <v>831</v>
      </c>
      <c r="G399" s="201" t="s">
        <v>231</v>
      </c>
      <c r="H399" s="202">
        <v>1</v>
      </c>
      <c r="I399" s="203"/>
      <c r="J399" s="204">
        <f>ROUND(I399*H399,2)</f>
        <v>0</v>
      </c>
      <c r="K399" s="200" t="s">
        <v>144</v>
      </c>
      <c r="L399" s="46"/>
      <c r="M399" s="205" t="s">
        <v>5</v>
      </c>
      <c r="N399" s="206" t="s">
        <v>42</v>
      </c>
      <c r="O399" s="47"/>
      <c r="P399" s="207">
        <f>O399*H399</f>
        <v>0</v>
      </c>
      <c r="Q399" s="207">
        <v>0</v>
      </c>
      <c r="R399" s="207">
        <f>Q399*H399</f>
        <v>0</v>
      </c>
      <c r="S399" s="207">
        <v>0</v>
      </c>
      <c r="T399" s="208">
        <f>S399*H399</f>
        <v>0</v>
      </c>
      <c r="AR399" s="24" t="s">
        <v>832</v>
      </c>
      <c r="AT399" s="24" t="s">
        <v>140</v>
      </c>
      <c r="AU399" s="24" t="s">
        <v>81</v>
      </c>
      <c r="AY399" s="24" t="s">
        <v>138</v>
      </c>
      <c r="BE399" s="209">
        <f>IF(N399="základní",J399,0)</f>
        <v>0</v>
      </c>
      <c r="BF399" s="209">
        <f>IF(N399="snížená",J399,0)</f>
        <v>0</v>
      </c>
      <c r="BG399" s="209">
        <f>IF(N399="zákl. přenesená",J399,0)</f>
        <v>0</v>
      </c>
      <c r="BH399" s="209">
        <f>IF(N399="sníž. přenesená",J399,0)</f>
        <v>0</v>
      </c>
      <c r="BI399" s="209">
        <f>IF(N399="nulová",J399,0)</f>
        <v>0</v>
      </c>
      <c r="BJ399" s="24" t="s">
        <v>79</v>
      </c>
      <c r="BK399" s="209">
        <f>ROUND(I399*H399,2)</f>
        <v>0</v>
      </c>
      <c r="BL399" s="24" t="s">
        <v>832</v>
      </c>
      <c r="BM399" s="24" t="s">
        <v>833</v>
      </c>
    </row>
    <row r="400" s="1" customFormat="1">
      <c r="B400" s="46"/>
      <c r="D400" s="210" t="s">
        <v>147</v>
      </c>
      <c r="F400" s="211" t="s">
        <v>834</v>
      </c>
      <c r="I400" s="212"/>
      <c r="L400" s="46"/>
      <c r="M400" s="213"/>
      <c r="N400" s="47"/>
      <c r="O400" s="47"/>
      <c r="P400" s="47"/>
      <c r="Q400" s="47"/>
      <c r="R400" s="47"/>
      <c r="S400" s="47"/>
      <c r="T400" s="85"/>
      <c r="AT400" s="24" t="s">
        <v>147</v>
      </c>
      <c r="AU400" s="24" t="s">
        <v>81</v>
      </c>
    </row>
    <row r="401" s="10" customFormat="1" ht="29.88" customHeight="1">
      <c r="B401" s="184"/>
      <c r="D401" s="185" t="s">
        <v>70</v>
      </c>
      <c r="E401" s="195" t="s">
        <v>835</v>
      </c>
      <c r="F401" s="195" t="s">
        <v>836</v>
      </c>
      <c r="I401" s="187"/>
      <c r="J401" s="196">
        <f>BK401</f>
        <v>0</v>
      </c>
      <c r="L401" s="184"/>
      <c r="M401" s="189"/>
      <c r="N401" s="190"/>
      <c r="O401" s="190"/>
      <c r="P401" s="191">
        <f>SUM(P402:P403)</f>
        <v>0</v>
      </c>
      <c r="Q401" s="190"/>
      <c r="R401" s="191">
        <f>SUM(R402:R403)</f>
        <v>0</v>
      </c>
      <c r="S401" s="190"/>
      <c r="T401" s="192">
        <f>SUM(T402:T403)</f>
        <v>0</v>
      </c>
      <c r="AR401" s="185" t="s">
        <v>170</v>
      </c>
      <c r="AT401" s="193" t="s">
        <v>70</v>
      </c>
      <c r="AU401" s="193" t="s">
        <v>79</v>
      </c>
      <c r="AY401" s="185" t="s">
        <v>138</v>
      </c>
      <c r="BK401" s="194">
        <f>SUM(BK402:BK403)</f>
        <v>0</v>
      </c>
    </row>
    <row r="402" s="1" customFormat="1" ht="16.5" customHeight="1">
      <c r="B402" s="197"/>
      <c r="C402" s="198" t="s">
        <v>837</v>
      </c>
      <c r="D402" s="198" t="s">
        <v>140</v>
      </c>
      <c r="E402" s="199" t="s">
        <v>838</v>
      </c>
      <c r="F402" s="200" t="s">
        <v>839</v>
      </c>
      <c r="G402" s="201" t="s">
        <v>231</v>
      </c>
      <c r="H402" s="202">
        <v>1</v>
      </c>
      <c r="I402" s="203"/>
      <c r="J402" s="204">
        <f>ROUND(I402*H402,2)</f>
        <v>0</v>
      </c>
      <c r="K402" s="200" t="s">
        <v>144</v>
      </c>
      <c r="L402" s="46"/>
      <c r="M402" s="205" t="s">
        <v>5</v>
      </c>
      <c r="N402" s="206" t="s">
        <v>42</v>
      </c>
      <c r="O402" s="47"/>
      <c r="P402" s="207">
        <f>O402*H402</f>
        <v>0</v>
      </c>
      <c r="Q402" s="207">
        <v>0</v>
      </c>
      <c r="R402" s="207">
        <f>Q402*H402</f>
        <v>0</v>
      </c>
      <c r="S402" s="207">
        <v>0</v>
      </c>
      <c r="T402" s="208">
        <f>S402*H402</f>
        <v>0</v>
      </c>
      <c r="AR402" s="24" t="s">
        <v>832</v>
      </c>
      <c r="AT402" s="24" t="s">
        <v>140</v>
      </c>
      <c r="AU402" s="24" t="s">
        <v>81</v>
      </c>
      <c r="AY402" s="24" t="s">
        <v>138</v>
      </c>
      <c r="BE402" s="209">
        <f>IF(N402="základní",J402,0)</f>
        <v>0</v>
      </c>
      <c r="BF402" s="209">
        <f>IF(N402="snížená",J402,0)</f>
        <v>0</v>
      </c>
      <c r="BG402" s="209">
        <f>IF(N402="zákl. přenesená",J402,0)</f>
        <v>0</v>
      </c>
      <c r="BH402" s="209">
        <f>IF(N402="sníž. přenesená",J402,0)</f>
        <v>0</v>
      </c>
      <c r="BI402" s="209">
        <f>IF(N402="nulová",J402,0)</f>
        <v>0</v>
      </c>
      <c r="BJ402" s="24" t="s">
        <v>79</v>
      </c>
      <c r="BK402" s="209">
        <f>ROUND(I402*H402,2)</f>
        <v>0</v>
      </c>
      <c r="BL402" s="24" t="s">
        <v>832</v>
      </c>
      <c r="BM402" s="24" t="s">
        <v>840</v>
      </c>
    </row>
    <row r="403" s="1" customFormat="1">
      <c r="B403" s="46"/>
      <c r="D403" s="210" t="s">
        <v>147</v>
      </c>
      <c r="F403" s="211" t="s">
        <v>839</v>
      </c>
      <c r="I403" s="212"/>
      <c r="L403" s="46"/>
      <c r="M403" s="248"/>
      <c r="N403" s="249"/>
      <c r="O403" s="249"/>
      <c r="P403" s="249"/>
      <c r="Q403" s="249"/>
      <c r="R403" s="249"/>
      <c r="S403" s="249"/>
      <c r="T403" s="250"/>
      <c r="AT403" s="24" t="s">
        <v>147</v>
      </c>
      <c r="AU403" s="24" t="s">
        <v>81</v>
      </c>
    </row>
    <row r="404" s="1" customFormat="1" ht="6.96" customHeight="1">
      <c r="B404" s="67"/>
      <c r="C404" s="68"/>
      <c r="D404" s="68"/>
      <c r="E404" s="68"/>
      <c r="F404" s="68"/>
      <c r="G404" s="68"/>
      <c r="H404" s="68"/>
      <c r="I404" s="149"/>
      <c r="J404" s="68"/>
      <c r="K404" s="68"/>
      <c r="L404" s="46"/>
    </row>
  </sheetData>
  <autoFilter ref="C91:K403"/>
  <mergeCells count="10">
    <mergeCell ref="E7:H7"/>
    <mergeCell ref="E9:H9"/>
    <mergeCell ref="E24:H24"/>
    <mergeCell ref="E45:H45"/>
    <mergeCell ref="E47:H47"/>
    <mergeCell ref="J51:J52"/>
    <mergeCell ref="E82:H82"/>
    <mergeCell ref="E84:H84"/>
    <mergeCell ref="G1:H1"/>
    <mergeCell ref="L2:V2"/>
  </mergeCells>
  <hyperlinks>
    <hyperlink ref="F1:G1" location="C2" display="1) Krycí list soupisu"/>
    <hyperlink ref="G1:H1" location="C54" display="2) Rekapitulace"/>
    <hyperlink ref="J1" location="C91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Normal="100" zoomScaleSheetLayoutView="60" zoomScalePageLayoutView="100" workbookViewId="0"/>
  </sheetViews>
  <sheetFormatPr defaultRowHeight="13.5"/>
  <cols>
    <col min="1" max="1" width="8.33" style="251" customWidth="1"/>
    <col min="2" max="2" width="1.664063" style="251" customWidth="1"/>
    <col min="3" max="4" width="5" style="251" customWidth="1"/>
    <col min="5" max="5" width="11.67" style="251" customWidth="1"/>
    <col min="6" max="6" width="9.17" style="251" customWidth="1"/>
    <col min="7" max="7" width="5" style="251" customWidth="1"/>
    <col min="8" max="8" width="77.83" style="251" customWidth="1"/>
    <col min="9" max="10" width="20" style="251" customWidth="1"/>
    <col min="11" max="11" width="1.664063" style="251" customWidth="1"/>
  </cols>
  <sheetData>
    <row r="1" ht="37.5" customHeight="1"/>
    <row r="2" ht="7.5" customHeight="1">
      <c r="B2" s="252"/>
      <c r="C2" s="253"/>
      <c r="D2" s="253"/>
      <c r="E2" s="253"/>
      <c r="F2" s="253"/>
      <c r="G2" s="253"/>
      <c r="H2" s="253"/>
      <c r="I2" s="253"/>
      <c r="J2" s="253"/>
      <c r="K2" s="254"/>
    </row>
    <row r="3" s="14" customFormat="1" ht="45" customHeight="1">
      <c r="B3" s="255"/>
      <c r="C3" s="256" t="s">
        <v>841</v>
      </c>
      <c r="D3" s="256"/>
      <c r="E3" s="256"/>
      <c r="F3" s="256"/>
      <c r="G3" s="256"/>
      <c r="H3" s="256"/>
      <c r="I3" s="256"/>
      <c r="J3" s="256"/>
      <c r="K3" s="257"/>
    </row>
    <row r="4" ht="25.5" customHeight="1">
      <c r="B4" s="258"/>
      <c r="C4" s="259" t="s">
        <v>842</v>
      </c>
      <c r="D4" s="259"/>
      <c r="E4" s="259"/>
      <c r="F4" s="259"/>
      <c r="G4" s="259"/>
      <c r="H4" s="259"/>
      <c r="I4" s="259"/>
      <c r="J4" s="259"/>
      <c r="K4" s="260"/>
    </row>
    <row r="5" ht="5.25" customHeight="1">
      <c r="B5" s="258"/>
      <c r="C5" s="261"/>
      <c r="D5" s="261"/>
      <c r="E5" s="261"/>
      <c r="F5" s="261"/>
      <c r="G5" s="261"/>
      <c r="H5" s="261"/>
      <c r="I5" s="261"/>
      <c r="J5" s="261"/>
      <c r="K5" s="260"/>
    </row>
    <row r="6" ht="15" customHeight="1">
      <c r="B6" s="258"/>
      <c r="C6" s="262" t="s">
        <v>843</v>
      </c>
      <c r="D6" s="262"/>
      <c r="E6" s="262"/>
      <c r="F6" s="262"/>
      <c r="G6" s="262"/>
      <c r="H6" s="262"/>
      <c r="I6" s="262"/>
      <c r="J6" s="262"/>
      <c r="K6" s="260"/>
    </row>
    <row r="7" ht="15" customHeight="1">
      <c r="B7" s="263"/>
      <c r="C7" s="262" t="s">
        <v>844</v>
      </c>
      <c r="D7" s="262"/>
      <c r="E7" s="262"/>
      <c r="F7" s="262"/>
      <c r="G7" s="262"/>
      <c r="H7" s="262"/>
      <c r="I7" s="262"/>
      <c r="J7" s="262"/>
      <c r="K7" s="260"/>
    </row>
    <row r="8" ht="12.75" customHeight="1">
      <c r="B8" s="263"/>
      <c r="C8" s="262"/>
      <c r="D8" s="262"/>
      <c r="E8" s="262"/>
      <c r="F8" s="262"/>
      <c r="G8" s="262"/>
      <c r="H8" s="262"/>
      <c r="I8" s="262"/>
      <c r="J8" s="262"/>
      <c r="K8" s="260"/>
    </row>
    <row r="9" ht="15" customHeight="1">
      <c r="B9" s="263"/>
      <c r="C9" s="262" t="s">
        <v>845</v>
      </c>
      <c r="D9" s="262"/>
      <c r="E9" s="262"/>
      <c r="F9" s="262"/>
      <c r="G9" s="262"/>
      <c r="H9" s="262"/>
      <c r="I9" s="262"/>
      <c r="J9" s="262"/>
      <c r="K9" s="260"/>
    </row>
    <row r="10" ht="15" customHeight="1">
      <c r="B10" s="263"/>
      <c r="C10" s="262"/>
      <c r="D10" s="262" t="s">
        <v>846</v>
      </c>
      <c r="E10" s="262"/>
      <c r="F10" s="262"/>
      <c r="G10" s="262"/>
      <c r="H10" s="262"/>
      <c r="I10" s="262"/>
      <c r="J10" s="262"/>
      <c r="K10" s="260"/>
    </row>
    <row r="11" ht="15" customHeight="1">
      <c r="B11" s="263"/>
      <c r="C11" s="264"/>
      <c r="D11" s="262" t="s">
        <v>847</v>
      </c>
      <c r="E11" s="262"/>
      <c r="F11" s="262"/>
      <c r="G11" s="262"/>
      <c r="H11" s="262"/>
      <c r="I11" s="262"/>
      <c r="J11" s="262"/>
      <c r="K11" s="260"/>
    </row>
    <row r="12" ht="12.75" customHeight="1">
      <c r="B12" s="263"/>
      <c r="C12" s="264"/>
      <c r="D12" s="264"/>
      <c r="E12" s="264"/>
      <c r="F12" s="264"/>
      <c r="G12" s="264"/>
      <c r="H12" s="264"/>
      <c r="I12" s="264"/>
      <c r="J12" s="264"/>
      <c r="K12" s="260"/>
    </row>
    <row r="13" ht="15" customHeight="1">
      <c r="B13" s="263"/>
      <c r="C13" s="264"/>
      <c r="D13" s="262" t="s">
        <v>848</v>
      </c>
      <c r="E13" s="262"/>
      <c r="F13" s="262"/>
      <c r="G13" s="262"/>
      <c r="H13" s="262"/>
      <c r="I13" s="262"/>
      <c r="J13" s="262"/>
      <c r="K13" s="260"/>
    </row>
    <row r="14" ht="15" customHeight="1">
      <c r="B14" s="263"/>
      <c r="C14" s="264"/>
      <c r="D14" s="262" t="s">
        <v>849</v>
      </c>
      <c r="E14" s="262"/>
      <c r="F14" s="262"/>
      <c r="G14" s="262"/>
      <c r="H14" s="262"/>
      <c r="I14" s="262"/>
      <c r="J14" s="262"/>
      <c r="K14" s="260"/>
    </row>
    <row r="15" ht="15" customHeight="1">
      <c r="B15" s="263"/>
      <c r="C15" s="264"/>
      <c r="D15" s="262" t="s">
        <v>850</v>
      </c>
      <c r="E15" s="262"/>
      <c r="F15" s="262"/>
      <c r="G15" s="262"/>
      <c r="H15" s="262"/>
      <c r="I15" s="262"/>
      <c r="J15" s="262"/>
      <c r="K15" s="260"/>
    </row>
    <row r="16" ht="15" customHeight="1">
      <c r="B16" s="263"/>
      <c r="C16" s="264"/>
      <c r="D16" s="264"/>
      <c r="E16" s="265" t="s">
        <v>78</v>
      </c>
      <c r="F16" s="262" t="s">
        <v>851</v>
      </c>
      <c r="G16" s="262"/>
      <c r="H16" s="262"/>
      <c r="I16" s="262"/>
      <c r="J16" s="262"/>
      <c r="K16" s="260"/>
    </row>
    <row r="17" ht="15" customHeight="1">
      <c r="B17" s="263"/>
      <c r="C17" s="264"/>
      <c r="D17" s="264"/>
      <c r="E17" s="265" t="s">
        <v>852</v>
      </c>
      <c r="F17" s="262" t="s">
        <v>853</v>
      </c>
      <c r="G17" s="262"/>
      <c r="H17" s="262"/>
      <c r="I17" s="262"/>
      <c r="J17" s="262"/>
      <c r="K17" s="260"/>
    </row>
    <row r="18" ht="15" customHeight="1">
      <c r="B18" s="263"/>
      <c r="C18" s="264"/>
      <c r="D18" s="264"/>
      <c r="E18" s="265" t="s">
        <v>854</v>
      </c>
      <c r="F18" s="262" t="s">
        <v>855</v>
      </c>
      <c r="G18" s="262"/>
      <c r="H18" s="262"/>
      <c r="I18" s="262"/>
      <c r="J18" s="262"/>
      <c r="K18" s="260"/>
    </row>
    <row r="19" ht="15" customHeight="1">
      <c r="B19" s="263"/>
      <c r="C19" s="264"/>
      <c r="D19" s="264"/>
      <c r="E19" s="265" t="s">
        <v>856</v>
      </c>
      <c r="F19" s="262" t="s">
        <v>857</v>
      </c>
      <c r="G19" s="262"/>
      <c r="H19" s="262"/>
      <c r="I19" s="262"/>
      <c r="J19" s="262"/>
      <c r="K19" s="260"/>
    </row>
    <row r="20" ht="15" customHeight="1">
      <c r="B20" s="263"/>
      <c r="C20" s="264"/>
      <c r="D20" s="264"/>
      <c r="E20" s="265" t="s">
        <v>858</v>
      </c>
      <c r="F20" s="262" t="s">
        <v>859</v>
      </c>
      <c r="G20" s="262"/>
      <c r="H20" s="262"/>
      <c r="I20" s="262"/>
      <c r="J20" s="262"/>
      <c r="K20" s="260"/>
    </row>
    <row r="21" ht="15" customHeight="1">
      <c r="B21" s="263"/>
      <c r="C21" s="264"/>
      <c r="D21" s="264"/>
      <c r="E21" s="265" t="s">
        <v>860</v>
      </c>
      <c r="F21" s="262" t="s">
        <v>861</v>
      </c>
      <c r="G21" s="262"/>
      <c r="H21" s="262"/>
      <c r="I21" s="262"/>
      <c r="J21" s="262"/>
      <c r="K21" s="260"/>
    </row>
    <row r="22" ht="12.75" customHeight="1">
      <c r="B22" s="263"/>
      <c r="C22" s="264"/>
      <c r="D22" s="264"/>
      <c r="E22" s="264"/>
      <c r="F22" s="264"/>
      <c r="G22" s="264"/>
      <c r="H22" s="264"/>
      <c r="I22" s="264"/>
      <c r="J22" s="264"/>
      <c r="K22" s="260"/>
    </row>
    <row r="23" ht="15" customHeight="1">
      <c r="B23" s="263"/>
      <c r="C23" s="262" t="s">
        <v>862</v>
      </c>
      <c r="D23" s="262"/>
      <c r="E23" s="262"/>
      <c r="F23" s="262"/>
      <c r="G23" s="262"/>
      <c r="H23" s="262"/>
      <c r="I23" s="262"/>
      <c r="J23" s="262"/>
      <c r="K23" s="260"/>
    </row>
    <row r="24" ht="15" customHeight="1">
      <c r="B24" s="263"/>
      <c r="C24" s="262" t="s">
        <v>863</v>
      </c>
      <c r="D24" s="262"/>
      <c r="E24" s="262"/>
      <c r="F24" s="262"/>
      <c r="G24" s="262"/>
      <c r="H24" s="262"/>
      <c r="I24" s="262"/>
      <c r="J24" s="262"/>
      <c r="K24" s="260"/>
    </row>
    <row r="25" ht="15" customHeight="1">
      <c r="B25" s="263"/>
      <c r="C25" s="262"/>
      <c r="D25" s="262" t="s">
        <v>864</v>
      </c>
      <c r="E25" s="262"/>
      <c r="F25" s="262"/>
      <c r="G25" s="262"/>
      <c r="H25" s="262"/>
      <c r="I25" s="262"/>
      <c r="J25" s="262"/>
      <c r="K25" s="260"/>
    </row>
    <row r="26" ht="15" customHeight="1">
      <c r="B26" s="263"/>
      <c r="C26" s="264"/>
      <c r="D26" s="262" t="s">
        <v>865</v>
      </c>
      <c r="E26" s="262"/>
      <c r="F26" s="262"/>
      <c r="G26" s="262"/>
      <c r="H26" s="262"/>
      <c r="I26" s="262"/>
      <c r="J26" s="262"/>
      <c r="K26" s="260"/>
    </row>
    <row r="27" ht="12.75" customHeight="1">
      <c r="B27" s="263"/>
      <c r="C27" s="264"/>
      <c r="D27" s="264"/>
      <c r="E27" s="264"/>
      <c r="F27" s="264"/>
      <c r="G27" s="264"/>
      <c r="H27" s="264"/>
      <c r="I27" s="264"/>
      <c r="J27" s="264"/>
      <c r="K27" s="260"/>
    </row>
    <row r="28" ht="15" customHeight="1">
      <c r="B28" s="263"/>
      <c r="C28" s="264"/>
      <c r="D28" s="262" t="s">
        <v>866</v>
      </c>
      <c r="E28" s="262"/>
      <c r="F28" s="262"/>
      <c r="G28" s="262"/>
      <c r="H28" s="262"/>
      <c r="I28" s="262"/>
      <c r="J28" s="262"/>
      <c r="K28" s="260"/>
    </row>
    <row r="29" ht="15" customHeight="1">
      <c r="B29" s="263"/>
      <c r="C29" s="264"/>
      <c r="D29" s="262" t="s">
        <v>867</v>
      </c>
      <c r="E29" s="262"/>
      <c r="F29" s="262"/>
      <c r="G29" s="262"/>
      <c r="H29" s="262"/>
      <c r="I29" s="262"/>
      <c r="J29" s="262"/>
      <c r="K29" s="260"/>
    </row>
    <row r="30" ht="12.75" customHeight="1">
      <c r="B30" s="263"/>
      <c r="C30" s="264"/>
      <c r="D30" s="264"/>
      <c r="E30" s="264"/>
      <c r="F30" s="264"/>
      <c r="G30" s="264"/>
      <c r="H30" s="264"/>
      <c r="I30" s="264"/>
      <c r="J30" s="264"/>
      <c r="K30" s="260"/>
    </row>
    <row r="31" ht="15" customHeight="1">
      <c r="B31" s="263"/>
      <c r="C31" s="264"/>
      <c r="D31" s="262" t="s">
        <v>868</v>
      </c>
      <c r="E31" s="262"/>
      <c r="F31" s="262"/>
      <c r="G31" s="262"/>
      <c r="H31" s="262"/>
      <c r="I31" s="262"/>
      <c r="J31" s="262"/>
      <c r="K31" s="260"/>
    </row>
    <row r="32" ht="15" customHeight="1">
      <c r="B32" s="263"/>
      <c r="C32" s="264"/>
      <c r="D32" s="262" t="s">
        <v>869</v>
      </c>
      <c r="E32" s="262"/>
      <c r="F32" s="262"/>
      <c r="G32" s="262"/>
      <c r="H32" s="262"/>
      <c r="I32" s="262"/>
      <c r="J32" s="262"/>
      <c r="K32" s="260"/>
    </row>
    <row r="33" ht="15" customHeight="1">
      <c r="B33" s="263"/>
      <c r="C33" s="264"/>
      <c r="D33" s="262" t="s">
        <v>870</v>
      </c>
      <c r="E33" s="262"/>
      <c r="F33" s="262"/>
      <c r="G33" s="262"/>
      <c r="H33" s="262"/>
      <c r="I33" s="262"/>
      <c r="J33" s="262"/>
      <c r="K33" s="260"/>
    </row>
    <row r="34" ht="15" customHeight="1">
      <c r="B34" s="263"/>
      <c r="C34" s="264"/>
      <c r="D34" s="262"/>
      <c r="E34" s="266" t="s">
        <v>123</v>
      </c>
      <c r="F34" s="262"/>
      <c r="G34" s="262" t="s">
        <v>871</v>
      </c>
      <c r="H34" s="262"/>
      <c r="I34" s="262"/>
      <c r="J34" s="262"/>
      <c r="K34" s="260"/>
    </row>
    <row r="35" ht="30.75" customHeight="1">
      <c r="B35" s="263"/>
      <c r="C35" s="264"/>
      <c r="D35" s="262"/>
      <c r="E35" s="266" t="s">
        <v>872</v>
      </c>
      <c r="F35" s="262"/>
      <c r="G35" s="262" t="s">
        <v>873</v>
      </c>
      <c r="H35" s="262"/>
      <c r="I35" s="262"/>
      <c r="J35" s="262"/>
      <c r="K35" s="260"/>
    </row>
    <row r="36" ht="15" customHeight="1">
      <c r="B36" s="263"/>
      <c r="C36" s="264"/>
      <c r="D36" s="262"/>
      <c r="E36" s="266" t="s">
        <v>52</v>
      </c>
      <c r="F36" s="262"/>
      <c r="G36" s="262" t="s">
        <v>874</v>
      </c>
      <c r="H36" s="262"/>
      <c r="I36" s="262"/>
      <c r="J36" s="262"/>
      <c r="K36" s="260"/>
    </row>
    <row r="37" ht="15" customHeight="1">
      <c r="B37" s="263"/>
      <c r="C37" s="264"/>
      <c r="D37" s="262"/>
      <c r="E37" s="266" t="s">
        <v>124</v>
      </c>
      <c r="F37" s="262"/>
      <c r="G37" s="262" t="s">
        <v>875</v>
      </c>
      <c r="H37" s="262"/>
      <c r="I37" s="262"/>
      <c r="J37" s="262"/>
      <c r="K37" s="260"/>
    </row>
    <row r="38" ht="15" customHeight="1">
      <c r="B38" s="263"/>
      <c r="C38" s="264"/>
      <c r="D38" s="262"/>
      <c r="E38" s="266" t="s">
        <v>125</v>
      </c>
      <c r="F38" s="262"/>
      <c r="G38" s="262" t="s">
        <v>876</v>
      </c>
      <c r="H38" s="262"/>
      <c r="I38" s="262"/>
      <c r="J38" s="262"/>
      <c r="K38" s="260"/>
    </row>
    <row r="39" ht="15" customHeight="1">
      <c r="B39" s="263"/>
      <c r="C39" s="264"/>
      <c r="D39" s="262"/>
      <c r="E39" s="266" t="s">
        <v>126</v>
      </c>
      <c r="F39" s="262"/>
      <c r="G39" s="262" t="s">
        <v>877</v>
      </c>
      <c r="H39" s="262"/>
      <c r="I39" s="262"/>
      <c r="J39" s="262"/>
      <c r="K39" s="260"/>
    </row>
    <row r="40" ht="15" customHeight="1">
      <c r="B40" s="263"/>
      <c r="C40" s="264"/>
      <c r="D40" s="262"/>
      <c r="E40" s="266" t="s">
        <v>878</v>
      </c>
      <c r="F40" s="262"/>
      <c r="G40" s="262" t="s">
        <v>879</v>
      </c>
      <c r="H40" s="262"/>
      <c r="I40" s="262"/>
      <c r="J40" s="262"/>
      <c r="K40" s="260"/>
    </row>
    <row r="41" ht="15" customHeight="1">
      <c r="B41" s="263"/>
      <c r="C41" s="264"/>
      <c r="D41" s="262"/>
      <c r="E41" s="266"/>
      <c r="F41" s="262"/>
      <c r="G41" s="262" t="s">
        <v>880</v>
      </c>
      <c r="H41" s="262"/>
      <c r="I41" s="262"/>
      <c r="J41" s="262"/>
      <c r="K41" s="260"/>
    </row>
    <row r="42" ht="15" customHeight="1">
      <c r="B42" s="263"/>
      <c r="C42" s="264"/>
      <c r="D42" s="262"/>
      <c r="E42" s="266" t="s">
        <v>881</v>
      </c>
      <c r="F42" s="262"/>
      <c r="G42" s="262" t="s">
        <v>882</v>
      </c>
      <c r="H42" s="262"/>
      <c r="I42" s="262"/>
      <c r="J42" s="262"/>
      <c r="K42" s="260"/>
    </row>
    <row r="43" ht="15" customHeight="1">
      <c r="B43" s="263"/>
      <c r="C43" s="264"/>
      <c r="D43" s="262"/>
      <c r="E43" s="266" t="s">
        <v>128</v>
      </c>
      <c r="F43" s="262"/>
      <c r="G43" s="262" t="s">
        <v>883</v>
      </c>
      <c r="H43" s="262"/>
      <c r="I43" s="262"/>
      <c r="J43" s="262"/>
      <c r="K43" s="260"/>
    </row>
    <row r="44" ht="12.75" customHeight="1">
      <c r="B44" s="263"/>
      <c r="C44" s="264"/>
      <c r="D44" s="262"/>
      <c r="E44" s="262"/>
      <c r="F44" s="262"/>
      <c r="G44" s="262"/>
      <c r="H44" s="262"/>
      <c r="I44" s="262"/>
      <c r="J44" s="262"/>
      <c r="K44" s="260"/>
    </row>
    <row r="45" ht="15" customHeight="1">
      <c r="B45" s="263"/>
      <c r="C45" s="264"/>
      <c r="D45" s="262" t="s">
        <v>884</v>
      </c>
      <c r="E45" s="262"/>
      <c r="F45" s="262"/>
      <c r="G45" s="262"/>
      <c r="H45" s="262"/>
      <c r="I45" s="262"/>
      <c r="J45" s="262"/>
      <c r="K45" s="260"/>
    </row>
    <row r="46" ht="15" customHeight="1">
      <c r="B46" s="263"/>
      <c r="C46" s="264"/>
      <c r="D46" s="264"/>
      <c r="E46" s="262" t="s">
        <v>885</v>
      </c>
      <c r="F46" s="262"/>
      <c r="G46" s="262"/>
      <c r="H46" s="262"/>
      <c r="I46" s="262"/>
      <c r="J46" s="262"/>
      <c r="K46" s="260"/>
    </row>
    <row r="47" ht="15" customHeight="1">
      <c r="B47" s="263"/>
      <c r="C47" s="264"/>
      <c r="D47" s="264"/>
      <c r="E47" s="262" t="s">
        <v>886</v>
      </c>
      <c r="F47" s="262"/>
      <c r="G47" s="262"/>
      <c r="H47" s="262"/>
      <c r="I47" s="262"/>
      <c r="J47" s="262"/>
      <c r="K47" s="260"/>
    </row>
    <row r="48" ht="15" customHeight="1">
      <c r="B48" s="263"/>
      <c r="C48" s="264"/>
      <c r="D48" s="264"/>
      <c r="E48" s="262" t="s">
        <v>887</v>
      </c>
      <c r="F48" s="262"/>
      <c r="G48" s="262"/>
      <c r="H48" s="262"/>
      <c r="I48" s="262"/>
      <c r="J48" s="262"/>
      <c r="K48" s="260"/>
    </row>
    <row r="49" ht="15" customHeight="1">
      <c r="B49" s="263"/>
      <c r="C49" s="264"/>
      <c r="D49" s="262" t="s">
        <v>888</v>
      </c>
      <c r="E49" s="262"/>
      <c r="F49" s="262"/>
      <c r="G49" s="262"/>
      <c r="H49" s="262"/>
      <c r="I49" s="262"/>
      <c r="J49" s="262"/>
      <c r="K49" s="260"/>
    </row>
    <row r="50" ht="25.5" customHeight="1">
      <c r="B50" s="258"/>
      <c r="C50" s="259" t="s">
        <v>889</v>
      </c>
      <c r="D50" s="259"/>
      <c r="E50" s="259"/>
      <c r="F50" s="259"/>
      <c r="G50" s="259"/>
      <c r="H50" s="259"/>
      <c r="I50" s="259"/>
      <c r="J50" s="259"/>
      <c r="K50" s="260"/>
    </row>
    <row r="51" ht="5.25" customHeight="1">
      <c r="B51" s="258"/>
      <c r="C51" s="261"/>
      <c r="D51" s="261"/>
      <c r="E51" s="261"/>
      <c r="F51" s="261"/>
      <c r="G51" s="261"/>
      <c r="H51" s="261"/>
      <c r="I51" s="261"/>
      <c r="J51" s="261"/>
      <c r="K51" s="260"/>
    </row>
    <row r="52" ht="15" customHeight="1">
      <c r="B52" s="258"/>
      <c r="C52" s="262" t="s">
        <v>890</v>
      </c>
      <c r="D52" s="262"/>
      <c r="E52" s="262"/>
      <c r="F52" s="262"/>
      <c r="G52" s="262"/>
      <c r="H52" s="262"/>
      <c r="I52" s="262"/>
      <c r="J52" s="262"/>
      <c r="K52" s="260"/>
    </row>
    <row r="53" ht="15" customHeight="1">
      <c r="B53" s="258"/>
      <c r="C53" s="262" t="s">
        <v>891</v>
      </c>
      <c r="D53" s="262"/>
      <c r="E53" s="262"/>
      <c r="F53" s="262"/>
      <c r="G53" s="262"/>
      <c r="H53" s="262"/>
      <c r="I53" s="262"/>
      <c r="J53" s="262"/>
      <c r="K53" s="260"/>
    </row>
    <row r="54" ht="12.75" customHeight="1">
      <c r="B54" s="258"/>
      <c r="C54" s="262"/>
      <c r="D54" s="262"/>
      <c r="E54" s="262"/>
      <c r="F54" s="262"/>
      <c r="G54" s="262"/>
      <c r="H54" s="262"/>
      <c r="I54" s="262"/>
      <c r="J54" s="262"/>
      <c r="K54" s="260"/>
    </row>
    <row r="55" ht="15" customHeight="1">
      <c r="B55" s="258"/>
      <c r="C55" s="262" t="s">
        <v>892</v>
      </c>
      <c r="D55" s="262"/>
      <c r="E55" s="262"/>
      <c r="F55" s="262"/>
      <c r="G55" s="262"/>
      <c r="H55" s="262"/>
      <c r="I55" s="262"/>
      <c r="J55" s="262"/>
      <c r="K55" s="260"/>
    </row>
    <row r="56" ht="15" customHeight="1">
      <c r="B56" s="258"/>
      <c r="C56" s="264"/>
      <c r="D56" s="262" t="s">
        <v>893</v>
      </c>
      <c r="E56" s="262"/>
      <c r="F56" s="262"/>
      <c r="G56" s="262"/>
      <c r="H56" s="262"/>
      <c r="I56" s="262"/>
      <c r="J56" s="262"/>
      <c r="K56" s="260"/>
    </row>
    <row r="57" ht="15" customHeight="1">
      <c r="B57" s="258"/>
      <c r="C57" s="264"/>
      <c r="D57" s="262" t="s">
        <v>894</v>
      </c>
      <c r="E57" s="262"/>
      <c r="F57" s="262"/>
      <c r="G57" s="262"/>
      <c r="H57" s="262"/>
      <c r="I57" s="262"/>
      <c r="J57" s="262"/>
      <c r="K57" s="260"/>
    </row>
    <row r="58" ht="15" customHeight="1">
      <c r="B58" s="258"/>
      <c r="C58" s="264"/>
      <c r="D58" s="262" t="s">
        <v>895</v>
      </c>
      <c r="E58" s="262"/>
      <c r="F58" s="262"/>
      <c r="G58" s="262"/>
      <c r="H58" s="262"/>
      <c r="I58" s="262"/>
      <c r="J58" s="262"/>
      <c r="K58" s="260"/>
    </row>
    <row r="59" ht="15" customHeight="1">
      <c r="B59" s="258"/>
      <c r="C59" s="264"/>
      <c r="D59" s="262" t="s">
        <v>896</v>
      </c>
      <c r="E59" s="262"/>
      <c r="F59" s="262"/>
      <c r="G59" s="262"/>
      <c r="H59" s="262"/>
      <c r="I59" s="262"/>
      <c r="J59" s="262"/>
      <c r="K59" s="260"/>
    </row>
    <row r="60" ht="15" customHeight="1">
      <c r="B60" s="258"/>
      <c r="C60" s="264"/>
      <c r="D60" s="267" t="s">
        <v>897</v>
      </c>
      <c r="E60" s="267"/>
      <c r="F60" s="267"/>
      <c r="G60" s="267"/>
      <c r="H60" s="267"/>
      <c r="I60" s="267"/>
      <c r="J60" s="267"/>
      <c r="K60" s="260"/>
    </row>
    <row r="61" ht="15" customHeight="1">
      <c r="B61" s="258"/>
      <c r="C61" s="264"/>
      <c r="D61" s="262" t="s">
        <v>898</v>
      </c>
      <c r="E61" s="262"/>
      <c r="F61" s="262"/>
      <c r="G61" s="262"/>
      <c r="H61" s="262"/>
      <c r="I61" s="262"/>
      <c r="J61" s="262"/>
      <c r="K61" s="260"/>
    </row>
    <row r="62" ht="12.75" customHeight="1">
      <c r="B62" s="258"/>
      <c r="C62" s="264"/>
      <c r="D62" s="264"/>
      <c r="E62" s="268"/>
      <c r="F62" s="264"/>
      <c r="G62" s="264"/>
      <c r="H62" s="264"/>
      <c r="I62" s="264"/>
      <c r="J62" s="264"/>
      <c r="K62" s="260"/>
    </row>
    <row r="63" ht="15" customHeight="1">
      <c r="B63" s="258"/>
      <c r="C63" s="264"/>
      <c r="D63" s="262" t="s">
        <v>899</v>
      </c>
      <c r="E63" s="262"/>
      <c r="F63" s="262"/>
      <c r="G63" s="262"/>
      <c r="H63" s="262"/>
      <c r="I63" s="262"/>
      <c r="J63" s="262"/>
      <c r="K63" s="260"/>
    </row>
    <row r="64" ht="15" customHeight="1">
      <c r="B64" s="258"/>
      <c r="C64" s="264"/>
      <c r="D64" s="267" t="s">
        <v>900</v>
      </c>
      <c r="E64" s="267"/>
      <c r="F64" s="267"/>
      <c r="G64" s="267"/>
      <c r="H64" s="267"/>
      <c r="I64" s="267"/>
      <c r="J64" s="267"/>
      <c r="K64" s="260"/>
    </row>
    <row r="65" ht="15" customHeight="1">
      <c r="B65" s="258"/>
      <c r="C65" s="264"/>
      <c r="D65" s="262" t="s">
        <v>901</v>
      </c>
      <c r="E65" s="262"/>
      <c r="F65" s="262"/>
      <c r="G65" s="262"/>
      <c r="H65" s="262"/>
      <c r="I65" s="262"/>
      <c r="J65" s="262"/>
      <c r="K65" s="260"/>
    </row>
    <row r="66" ht="15" customHeight="1">
      <c r="B66" s="258"/>
      <c r="C66" s="264"/>
      <c r="D66" s="262" t="s">
        <v>902</v>
      </c>
      <c r="E66" s="262"/>
      <c r="F66" s="262"/>
      <c r="G66" s="262"/>
      <c r="H66" s="262"/>
      <c r="I66" s="262"/>
      <c r="J66" s="262"/>
      <c r="K66" s="260"/>
    </row>
    <row r="67" ht="15" customHeight="1">
      <c r="B67" s="258"/>
      <c r="C67" s="264"/>
      <c r="D67" s="262" t="s">
        <v>903</v>
      </c>
      <c r="E67" s="262"/>
      <c r="F67" s="262"/>
      <c r="G67" s="262"/>
      <c r="H67" s="262"/>
      <c r="I67" s="262"/>
      <c r="J67" s="262"/>
      <c r="K67" s="260"/>
    </row>
    <row r="68" ht="15" customHeight="1">
      <c r="B68" s="258"/>
      <c r="C68" s="264"/>
      <c r="D68" s="262" t="s">
        <v>904</v>
      </c>
      <c r="E68" s="262"/>
      <c r="F68" s="262"/>
      <c r="G68" s="262"/>
      <c r="H68" s="262"/>
      <c r="I68" s="262"/>
      <c r="J68" s="262"/>
      <c r="K68" s="260"/>
    </row>
    <row r="69" ht="12.75" customHeight="1">
      <c r="B69" s="269"/>
      <c r="C69" s="270"/>
      <c r="D69" s="270"/>
      <c r="E69" s="270"/>
      <c r="F69" s="270"/>
      <c r="G69" s="270"/>
      <c r="H69" s="270"/>
      <c r="I69" s="270"/>
      <c r="J69" s="270"/>
      <c r="K69" s="271"/>
    </row>
    <row r="70" ht="18.75" customHeight="1">
      <c r="B70" s="272"/>
      <c r="C70" s="272"/>
      <c r="D70" s="272"/>
      <c r="E70" s="272"/>
      <c r="F70" s="272"/>
      <c r="G70" s="272"/>
      <c r="H70" s="272"/>
      <c r="I70" s="272"/>
      <c r="J70" s="272"/>
      <c r="K70" s="273"/>
    </row>
    <row r="71" ht="18.75" customHeight="1">
      <c r="B71" s="273"/>
      <c r="C71" s="273"/>
      <c r="D71" s="273"/>
      <c r="E71" s="273"/>
      <c r="F71" s="273"/>
      <c r="G71" s="273"/>
      <c r="H71" s="273"/>
      <c r="I71" s="273"/>
      <c r="J71" s="273"/>
      <c r="K71" s="273"/>
    </row>
    <row r="72" ht="7.5" customHeight="1">
      <c r="B72" s="274"/>
      <c r="C72" s="275"/>
      <c r="D72" s="275"/>
      <c r="E72" s="275"/>
      <c r="F72" s="275"/>
      <c r="G72" s="275"/>
      <c r="H72" s="275"/>
      <c r="I72" s="275"/>
      <c r="J72" s="275"/>
      <c r="K72" s="276"/>
    </row>
    <row r="73" ht="45" customHeight="1">
      <c r="B73" s="277"/>
      <c r="C73" s="278" t="s">
        <v>86</v>
      </c>
      <c r="D73" s="278"/>
      <c r="E73" s="278"/>
      <c r="F73" s="278"/>
      <c r="G73" s="278"/>
      <c r="H73" s="278"/>
      <c r="I73" s="278"/>
      <c r="J73" s="278"/>
      <c r="K73" s="279"/>
    </row>
    <row r="74" ht="17.25" customHeight="1">
      <c r="B74" s="277"/>
      <c r="C74" s="280" t="s">
        <v>905</v>
      </c>
      <c r="D74" s="280"/>
      <c r="E74" s="280"/>
      <c r="F74" s="280" t="s">
        <v>906</v>
      </c>
      <c r="G74" s="281"/>
      <c r="H74" s="280" t="s">
        <v>124</v>
      </c>
      <c r="I74" s="280" t="s">
        <v>56</v>
      </c>
      <c r="J74" s="280" t="s">
        <v>907</v>
      </c>
      <c r="K74" s="279"/>
    </row>
    <row r="75" ht="17.25" customHeight="1">
      <c r="B75" s="277"/>
      <c r="C75" s="282" t="s">
        <v>908</v>
      </c>
      <c r="D75" s="282"/>
      <c r="E75" s="282"/>
      <c r="F75" s="283" t="s">
        <v>909</v>
      </c>
      <c r="G75" s="284"/>
      <c r="H75" s="282"/>
      <c r="I75" s="282"/>
      <c r="J75" s="282" t="s">
        <v>910</v>
      </c>
      <c r="K75" s="279"/>
    </row>
    <row r="76" ht="5.25" customHeight="1">
      <c r="B76" s="277"/>
      <c r="C76" s="285"/>
      <c r="D76" s="285"/>
      <c r="E76" s="285"/>
      <c r="F76" s="285"/>
      <c r="G76" s="286"/>
      <c r="H76" s="285"/>
      <c r="I76" s="285"/>
      <c r="J76" s="285"/>
      <c r="K76" s="279"/>
    </row>
    <row r="77" ht="15" customHeight="1">
      <c r="B77" s="277"/>
      <c r="C77" s="266" t="s">
        <v>52</v>
      </c>
      <c r="D77" s="285"/>
      <c r="E77" s="285"/>
      <c r="F77" s="287" t="s">
        <v>911</v>
      </c>
      <c r="G77" s="286"/>
      <c r="H77" s="266" t="s">
        <v>912</v>
      </c>
      <c r="I77" s="266" t="s">
        <v>913</v>
      </c>
      <c r="J77" s="266">
        <v>20</v>
      </c>
      <c r="K77" s="279"/>
    </row>
    <row r="78" ht="15" customHeight="1">
      <c r="B78" s="277"/>
      <c r="C78" s="266" t="s">
        <v>914</v>
      </c>
      <c r="D78" s="266"/>
      <c r="E78" s="266"/>
      <c r="F78" s="287" t="s">
        <v>911</v>
      </c>
      <c r="G78" s="286"/>
      <c r="H78" s="266" t="s">
        <v>915</v>
      </c>
      <c r="I78" s="266" t="s">
        <v>913</v>
      </c>
      <c r="J78" s="266">
        <v>120</v>
      </c>
      <c r="K78" s="279"/>
    </row>
    <row r="79" ht="15" customHeight="1">
      <c r="B79" s="288"/>
      <c r="C79" s="266" t="s">
        <v>916</v>
      </c>
      <c r="D79" s="266"/>
      <c r="E79" s="266"/>
      <c r="F79" s="287" t="s">
        <v>917</v>
      </c>
      <c r="G79" s="286"/>
      <c r="H79" s="266" t="s">
        <v>918</v>
      </c>
      <c r="I79" s="266" t="s">
        <v>913</v>
      </c>
      <c r="J79" s="266">
        <v>50</v>
      </c>
      <c r="K79" s="279"/>
    </row>
    <row r="80" ht="15" customHeight="1">
      <c r="B80" s="288"/>
      <c r="C80" s="266" t="s">
        <v>919</v>
      </c>
      <c r="D80" s="266"/>
      <c r="E80" s="266"/>
      <c r="F80" s="287" t="s">
        <v>911</v>
      </c>
      <c r="G80" s="286"/>
      <c r="H80" s="266" t="s">
        <v>920</v>
      </c>
      <c r="I80" s="266" t="s">
        <v>921</v>
      </c>
      <c r="J80" s="266"/>
      <c r="K80" s="279"/>
    </row>
    <row r="81" ht="15" customHeight="1">
      <c r="B81" s="288"/>
      <c r="C81" s="289" t="s">
        <v>922</v>
      </c>
      <c r="D81" s="289"/>
      <c r="E81" s="289"/>
      <c r="F81" s="290" t="s">
        <v>917</v>
      </c>
      <c r="G81" s="289"/>
      <c r="H81" s="289" t="s">
        <v>923</v>
      </c>
      <c r="I81" s="289" t="s">
        <v>913</v>
      </c>
      <c r="J81" s="289">
        <v>15</v>
      </c>
      <c r="K81" s="279"/>
    </row>
    <row r="82" ht="15" customHeight="1">
      <c r="B82" s="288"/>
      <c r="C82" s="289" t="s">
        <v>924</v>
      </c>
      <c r="D82" s="289"/>
      <c r="E82" s="289"/>
      <c r="F82" s="290" t="s">
        <v>917</v>
      </c>
      <c r="G82" s="289"/>
      <c r="H82" s="289" t="s">
        <v>925</v>
      </c>
      <c r="I82" s="289" t="s">
        <v>913</v>
      </c>
      <c r="J82" s="289">
        <v>15</v>
      </c>
      <c r="K82" s="279"/>
    </row>
    <row r="83" ht="15" customHeight="1">
      <c r="B83" s="288"/>
      <c r="C83" s="289" t="s">
        <v>926</v>
      </c>
      <c r="D83" s="289"/>
      <c r="E83" s="289"/>
      <c r="F83" s="290" t="s">
        <v>917</v>
      </c>
      <c r="G83" s="289"/>
      <c r="H83" s="289" t="s">
        <v>927</v>
      </c>
      <c r="I83" s="289" t="s">
        <v>913</v>
      </c>
      <c r="J83" s="289">
        <v>20</v>
      </c>
      <c r="K83" s="279"/>
    </row>
    <row r="84" ht="15" customHeight="1">
      <c r="B84" s="288"/>
      <c r="C84" s="289" t="s">
        <v>928</v>
      </c>
      <c r="D84" s="289"/>
      <c r="E84" s="289"/>
      <c r="F84" s="290" t="s">
        <v>917</v>
      </c>
      <c r="G84" s="289"/>
      <c r="H84" s="289" t="s">
        <v>929</v>
      </c>
      <c r="I84" s="289" t="s">
        <v>913</v>
      </c>
      <c r="J84" s="289">
        <v>20</v>
      </c>
      <c r="K84" s="279"/>
    </row>
    <row r="85" ht="15" customHeight="1">
      <c r="B85" s="288"/>
      <c r="C85" s="266" t="s">
        <v>930</v>
      </c>
      <c r="D85" s="266"/>
      <c r="E85" s="266"/>
      <c r="F85" s="287" t="s">
        <v>917</v>
      </c>
      <c r="G85" s="286"/>
      <c r="H85" s="266" t="s">
        <v>931</v>
      </c>
      <c r="I85" s="266" t="s">
        <v>913</v>
      </c>
      <c r="J85" s="266">
        <v>50</v>
      </c>
      <c r="K85" s="279"/>
    </row>
    <row r="86" ht="15" customHeight="1">
      <c r="B86" s="288"/>
      <c r="C86" s="266" t="s">
        <v>932</v>
      </c>
      <c r="D86" s="266"/>
      <c r="E86" s="266"/>
      <c r="F86" s="287" t="s">
        <v>917</v>
      </c>
      <c r="G86" s="286"/>
      <c r="H86" s="266" t="s">
        <v>933</v>
      </c>
      <c r="I86" s="266" t="s">
        <v>913</v>
      </c>
      <c r="J86" s="266">
        <v>20</v>
      </c>
      <c r="K86" s="279"/>
    </row>
    <row r="87" ht="15" customHeight="1">
      <c r="B87" s="288"/>
      <c r="C87" s="266" t="s">
        <v>934</v>
      </c>
      <c r="D87" s="266"/>
      <c r="E87" s="266"/>
      <c r="F87" s="287" t="s">
        <v>917</v>
      </c>
      <c r="G87" s="286"/>
      <c r="H87" s="266" t="s">
        <v>935</v>
      </c>
      <c r="I87" s="266" t="s">
        <v>913</v>
      </c>
      <c r="J87" s="266">
        <v>20</v>
      </c>
      <c r="K87" s="279"/>
    </row>
    <row r="88" ht="15" customHeight="1">
      <c r="B88" s="288"/>
      <c r="C88" s="266" t="s">
        <v>936</v>
      </c>
      <c r="D88" s="266"/>
      <c r="E88" s="266"/>
      <c r="F88" s="287" t="s">
        <v>917</v>
      </c>
      <c r="G88" s="286"/>
      <c r="H88" s="266" t="s">
        <v>937</v>
      </c>
      <c r="I88" s="266" t="s">
        <v>913</v>
      </c>
      <c r="J88" s="266">
        <v>50</v>
      </c>
      <c r="K88" s="279"/>
    </row>
    <row r="89" ht="15" customHeight="1">
      <c r="B89" s="288"/>
      <c r="C89" s="266" t="s">
        <v>938</v>
      </c>
      <c r="D89" s="266"/>
      <c r="E89" s="266"/>
      <c r="F89" s="287" t="s">
        <v>917</v>
      </c>
      <c r="G89" s="286"/>
      <c r="H89" s="266" t="s">
        <v>938</v>
      </c>
      <c r="I89" s="266" t="s">
        <v>913</v>
      </c>
      <c r="J89" s="266">
        <v>50</v>
      </c>
      <c r="K89" s="279"/>
    </row>
    <row r="90" ht="15" customHeight="1">
      <c r="B90" s="288"/>
      <c r="C90" s="266" t="s">
        <v>129</v>
      </c>
      <c r="D90" s="266"/>
      <c r="E90" s="266"/>
      <c r="F90" s="287" t="s">
        <v>917</v>
      </c>
      <c r="G90" s="286"/>
      <c r="H90" s="266" t="s">
        <v>939</v>
      </c>
      <c r="I90" s="266" t="s">
        <v>913</v>
      </c>
      <c r="J90" s="266">
        <v>255</v>
      </c>
      <c r="K90" s="279"/>
    </row>
    <row r="91" ht="15" customHeight="1">
      <c r="B91" s="288"/>
      <c r="C91" s="266" t="s">
        <v>940</v>
      </c>
      <c r="D91" s="266"/>
      <c r="E91" s="266"/>
      <c r="F91" s="287" t="s">
        <v>911</v>
      </c>
      <c r="G91" s="286"/>
      <c r="H91" s="266" t="s">
        <v>941</v>
      </c>
      <c r="I91" s="266" t="s">
        <v>942</v>
      </c>
      <c r="J91" s="266"/>
      <c r="K91" s="279"/>
    </row>
    <row r="92" ht="15" customHeight="1">
      <c r="B92" s="288"/>
      <c r="C92" s="266" t="s">
        <v>943</v>
      </c>
      <c r="D92" s="266"/>
      <c r="E92" s="266"/>
      <c r="F92" s="287" t="s">
        <v>911</v>
      </c>
      <c r="G92" s="286"/>
      <c r="H92" s="266" t="s">
        <v>944</v>
      </c>
      <c r="I92" s="266" t="s">
        <v>945</v>
      </c>
      <c r="J92" s="266"/>
      <c r="K92" s="279"/>
    </row>
    <row r="93" ht="15" customHeight="1">
      <c r="B93" s="288"/>
      <c r="C93" s="266" t="s">
        <v>946</v>
      </c>
      <c r="D93" s="266"/>
      <c r="E93" s="266"/>
      <c r="F93" s="287" t="s">
        <v>911</v>
      </c>
      <c r="G93" s="286"/>
      <c r="H93" s="266" t="s">
        <v>946</v>
      </c>
      <c r="I93" s="266" t="s">
        <v>945</v>
      </c>
      <c r="J93" s="266"/>
      <c r="K93" s="279"/>
    </row>
    <row r="94" ht="15" customHeight="1">
      <c r="B94" s="288"/>
      <c r="C94" s="266" t="s">
        <v>37</v>
      </c>
      <c r="D94" s="266"/>
      <c r="E94" s="266"/>
      <c r="F94" s="287" t="s">
        <v>911</v>
      </c>
      <c r="G94" s="286"/>
      <c r="H94" s="266" t="s">
        <v>947</v>
      </c>
      <c r="I94" s="266" t="s">
        <v>945</v>
      </c>
      <c r="J94" s="266"/>
      <c r="K94" s="279"/>
    </row>
    <row r="95" ht="15" customHeight="1">
      <c r="B95" s="288"/>
      <c r="C95" s="266" t="s">
        <v>47</v>
      </c>
      <c r="D95" s="266"/>
      <c r="E95" s="266"/>
      <c r="F95" s="287" t="s">
        <v>911</v>
      </c>
      <c r="G95" s="286"/>
      <c r="H95" s="266" t="s">
        <v>948</v>
      </c>
      <c r="I95" s="266" t="s">
        <v>945</v>
      </c>
      <c r="J95" s="266"/>
      <c r="K95" s="279"/>
    </row>
    <row r="96" ht="15" customHeight="1">
      <c r="B96" s="291"/>
      <c r="C96" s="292"/>
      <c r="D96" s="292"/>
      <c r="E96" s="292"/>
      <c r="F96" s="292"/>
      <c r="G96" s="292"/>
      <c r="H96" s="292"/>
      <c r="I96" s="292"/>
      <c r="J96" s="292"/>
      <c r="K96" s="293"/>
    </row>
    <row r="97" ht="18.75" customHeight="1">
      <c r="B97" s="294"/>
      <c r="C97" s="295"/>
      <c r="D97" s="295"/>
      <c r="E97" s="295"/>
      <c r="F97" s="295"/>
      <c r="G97" s="295"/>
      <c r="H97" s="295"/>
      <c r="I97" s="295"/>
      <c r="J97" s="295"/>
      <c r="K97" s="294"/>
    </row>
    <row r="98" ht="18.75" customHeight="1">
      <c r="B98" s="273"/>
      <c r="C98" s="273"/>
      <c r="D98" s="273"/>
      <c r="E98" s="273"/>
      <c r="F98" s="273"/>
      <c r="G98" s="273"/>
      <c r="H98" s="273"/>
      <c r="I98" s="273"/>
      <c r="J98" s="273"/>
      <c r="K98" s="273"/>
    </row>
    <row r="99" ht="7.5" customHeight="1">
      <c r="B99" s="274"/>
      <c r="C99" s="275"/>
      <c r="D99" s="275"/>
      <c r="E99" s="275"/>
      <c r="F99" s="275"/>
      <c r="G99" s="275"/>
      <c r="H99" s="275"/>
      <c r="I99" s="275"/>
      <c r="J99" s="275"/>
      <c r="K99" s="276"/>
    </row>
    <row r="100" ht="45" customHeight="1">
      <c r="B100" s="277"/>
      <c r="C100" s="278" t="s">
        <v>949</v>
      </c>
      <c r="D100" s="278"/>
      <c r="E100" s="278"/>
      <c r="F100" s="278"/>
      <c r="G100" s="278"/>
      <c r="H100" s="278"/>
      <c r="I100" s="278"/>
      <c r="J100" s="278"/>
      <c r="K100" s="279"/>
    </row>
    <row r="101" ht="17.25" customHeight="1">
      <c r="B101" s="277"/>
      <c r="C101" s="280" t="s">
        <v>905</v>
      </c>
      <c r="D101" s="280"/>
      <c r="E101" s="280"/>
      <c r="F101" s="280" t="s">
        <v>906</v>
      </c>
      <c r="G101" s="281"/>
      <c r="H101" s="280" t="s">
        <v>124</v>
      </c>
      <c r="I101" s="280" t="s">
        <v>56</v>
      </c>
      <c r="J101" s="280" t="s">
        <v>907</v>
      </c>
      <c r="K101" s="279"/>
    </row>
    <row r="102" ht="17.25" customHeight="1">
      <c r="B102" s="277"/>
      <c r="C102" s="282" t="s">
        <v>908</v>
      </c>
      <c r="D102" s="282"/>
      <c r="E102" s="282"/>
      <c r="F102" s="283" t="s">
        <v>909</v>
      </c>
      <c r="G102" s="284"/>
      <c r="H102" s="282"/>
      <c r="I102" s="282"/>
      <c r="J102" s="282" t="s">
        <v>910</v>
      </c>
      <c r="K102" s="279"/>
    </row>
    <row r="103" ht="5.25" customHeight="1">
      <c r="B103" s="277"/>
      <c r="C103" s="280"/>
      <c r="D103" s="280"/>
      <c r="E103" s="280"/>
      <c r="F103" s="280"/>
      <c r="G103" s="296"/>
      <c r="H103" s="280"/>
      <c r="I103" s="280"/>
      <c r="J103" s="280"/>
      <c r="K103" s="279"/>
    </row>
    <row r="104" ht="15" customHeight="1">
      <c r="B104" s="277"/>
      <c r="C104" s="266" t="s">
        <v>52</v>
      </c>
      <c r="D104" s="285"/>
      <c r="E104" s="285"/>
      <c r="F104" s="287" t="s">
        <v>911</v>
      </c>
      <c r="G104" s="296"/>
      <c r="H104" s="266" t="s">
        <v>950</v>
      </c>
      <c r="I104" s="266" t="s">
        <v>913</v>
      </c>
      <c r="J104" s="266">
        <v>20</v>
      </c>
      <c r="K104" s="279"/>
    </row>
    <row r="105" ht="15" customHeight="1">
      <c r="B105" s="277"/>
      <c r="C105" s="266" t="s">
        <v>914</v>
      </c>
      <c r="D105" s="266"/>
      <c r="E105" s="266"/>
      <c r="F105" s="287" t="s">
        <v>911</v>
      </c>
      <c r="G105" s="266"/>
      <c r="H105" s="266" t="s">
        <v>950</v>
      </c>
      <c r="I105" s="266" t="s">
        <v>913</v>
      </c>
      <c r="J105" s="266">
        <v>120</v>
      </c>
      <c r="K105" s="279"/>
    </row>
    <row r="106" ht="15" customHeight="1">
      <c r="B106" s="288"/>
      <c r="C106" s="266" t="s">
        <v>916</v>
      </c>
      <c r="D106" s="266"/>
      <c r="E106" s="266"/>
      <c r="F106" s="287" t="s">
        <v>917</v>
      </c>
      <c r="G106" s="266"/>
      <c r="H106" s="266" t="s">
        <v>950</v>
      </c>
      <c r="I106" s="266" t="s">
        <v>913</v>
      </c>
      <c r="J106" s="266">
        <v>50</v>
      </c>
      <c r="K106" s="279"/>
    </row>
    <row r="107" ht="15" customHeight="1">
      <c r="B107" s="288"/>
      <c r="C107" s="266" t="s">
        <v>919</v>
      </c>
      <c r="D107" s="266"/>
      <c r="E107" s="266"/>
      <c r="F107" s="287" t="s">
        <v>911</v>
      </c>
      <c r="G107" s="266"/>
      <c r="H107" s="266" t="s">
        <v>950</v>
      </c>
      <c r="I107" s="266" t="s">
        <v>921</v>
      </c>
      <c r="J107" s="266"/>
      <c r="K107" s="279"/>
    </row>
    <row r="108" ht="15" customHeight="1">
      <c r="B108" s="288"/>
      <c r="C108" s="266" t="s">
        <v>930</v>
      </c>
      <c r="D108" s="266"/>
      <c r="E108" s="266"/>
      <c r="F108" s="287" t="s">
        <v>917</v>
      </c>
      <c r="G108" s="266"/>
      <c r="H108" s="266" t="s">
        <v>950</v>
      </c>
      <c r="I108" s="266" t="s">
        <v>913</v>
      </c>
      <c r="J108" s="266">
        <v>50</v>
      </c>
      <c r="K108" s="279"/>
    </row>
    <row r="109" ht="15" customHeight="1">
      <c r="B109" s="288"/>
      <c r="C109" s="266" t="s">
        <v>938</v>
      </c>
      <c r="D109" s="266"/>
      <c r="E109" s="266"/>
      <c r="F109" s="287" t="s">
        <v>917</v>
      </c>
      <c r="G109" s="266"/>
      <c r="H109" s="266" t="s">
        <v>950</v>
      </c>
      <c r="I109" s="266" t="s">
        <v>913</v>
      </c>
      <c r="J109" s="266">
        <v>50</v>
      </c>
      <c r="K109" s="279"/>
    </row>
    <row r="110" ht="15" customHeight="1">
      <c r="B110" s="288"/>
      <c r="C110" s="266" t="s">
        <v>936</v>
      </c>
      <c r="D110" s="266"/>
      <c r="E110" s="266"/>
      <c r="F110" s="287" t="s">
        <v>917</v>
      </c>
      <c r="G110" s="266"/>
      <c r="H110" s="266" t="s">
        <v>950</v>
      </c>
      <c r="I110" s="266" t="s">
        <v>913</v>
      </c>
      <c r="J110" s="266">
        <v>50</v>
      </c>
      <c r="K110" s="279"/>
    </row>
    <row r="111" ht="15" customHeight="1">
      <c r="B111" s="288"/>
      <c r="C111" s="266" t="s">
        <v>52</v>
      </c>
      <c r="D111" s="266"/>
      <c r="E111" s="266"/>
      <c r="F111" s="287" t="s">
        <v>911</v>
      </c>
      <c r="G111" s="266"/>
      <c r="H111" s="266" t="s">
        <v>951</v>
      </c>
      <c r="I111" s="266" t="s">
        <v>913</v>
      </c>
      <c r="J111" s="266">
        <v>20</v>
      </c>
      <c r="K111" s="279"/>
    </row>
    <row r="112" ht="15" customHeight="1">
      <c r="B112" s="288"/>
      <c r="C112" s="266" t="s">
        <v>952</v>
      </c>
      <c r="D112" s="266"/>
      <c r="E112" s="266"/>
      <c r="F112" s="287" t="s">
        <v>911</v>
      </c>
      <c r="G112" s="266"/>
      <c r="H112" s="266" t="s">
        <v>953</v>
      </c>
      <c r="I112" s="266" t="s">
        <v>913</v>
      </c>
      <c r="J112" s="266">
        <v>120</v>
      </c>
      <c r="K112" s="279"/>
    </row>
    <row r="113" ht="15" customHeight="1">
      <c r="B113" s="288"/>
      <c r="C113" s="266" t="s">
        <v>37</v>
      </c>
      <c r="D113" s="266"/>
      <c r="E113" s="266"/>
      <c r="F113" s="287" t="s">
        <v>911</v>
      </c>
      <c r="G113" s="266"/>
      <c r="H113" s="266" t="s">
        <v>954</v>
      </c>
      <c r="I113" s="266" t="s">
        <v>945</v>
      </c>
      <c r="J113" s="266"/>
      <c r="K113" s="279"/>
    </row>
    <row r="114" ht="15" customHeight="1">
      <c r="B114" s="288"/>
      <c r="C114" s="266" t="s">
        <v>47</v>
      </c>
      <c r="D114" s="266"/>
      <c r="E114" s="266"/>
      <c r="F114" s="287" t="s">
        <v>911</v>
      </c>
      <c r="G114" s="266"/>
      <c r="H114" s="266" t="s">
        <v>955</v>
      </c>
      <c r="I114" s="266" t="s">
        <v>945</v>
      </c>
      <c r="J114" s="266"/>
      <c r="K114" s="279"/>
    </row>
    <row r="115" ht="15" customHeight="1">
      <c r="B115" s="288"/>
      <c r="C115" s="266" t="s">
        <v>56</v>
      </c>
      <c r="D115" s="266"/>
      <c r="E115" s="266"/>
      <c r="F115" s="287" t="s">
        <v>911</v>
      </c>
      <c r="G115" s="266"/>
      <c r="H115" s="266" t="s">
        <v>956</v>
      </c>
      <c r="I115" s="266" t="s">
        <v>957</v>
      </c>
      <c r="J115" s="266"/>
      <c r="K115" s="279"/>
    </row>
    <row r="116" ht="15" customHeight="1">
      <c r="B116" s="291"/>
      <c r="C116" s="297"/>
      <c r="D116" s="297"/>
      <c r="E116" s="297"/>
      <c r="F116" s="297"/>
      <c r="G116" s="297"/>
      <c r="H116" s="297"/>
      <c r="I116" s="297"/>
      <c r="J116" s="297"/>
      <c r="K116" s="293"/>
    </row>
    <row r="117" ht="18.75" customHeight="1">
      <c r="B117" s="298"/>
      <c r="C117" s="262"/>
      <c r="D117" s="262"/>
      <c r="E117" s="262"/>
      <c r="F117" s="299"/>
      <c r="G117" s="262"/>
      <c r="H117" s="262"/>
      <c r="I117" s="262"/>
      <c r="J117" s="262"/>
      <c r="K117" s="298"/>
    </row>
    <row r="118" ht="18.75" customHeight="1">
      <c r="B118" s="273"/>
      <c r="C118" s="273"/>
      <c r="D118" s="273"/>
      <c r="E118" s="273"/>
      <c r="F118" s="273"/>
      <c r="G118" s="273"/>
      <c r="H118" s="273"/>
      <c r="I118" s="273"/>
      <c r="J118" s="273"/>
      <c r="K118" s="273"/>
    </row>
    <row r="119" ht="7.5" customHeight="1">
      <c r="B119" s="300"/>
      <c r="C119" s="301"/>
      <c r="D119" s="301"/>
      <c r="E119" s="301"/>
      <c r="F119" s="301"/>
      <c r="G119" s="301"/>
      <c r="H119" s="301"/>
      <c r="I119" s="301"/>
      <c r="J119" s="301"/>
      <c r="K119" s="302"/>
    </row>
    <row r="120" ht="45" customHeight="1">
      <c r="B120" s="303"/>
      <c r="C120" s="256" t="s">
        <v>958</v>
      </c>
      <c r="D120" s="256"/>
      <c r="E120" s="256"/>
      <c r="F120" s="256"/>
      <c r="G120" s="256"/>
      <c r="H120" s="256"/>
      <c r="I120" s="256"/>
      <c r="J120" s="256"/>
      <c r="K120" s="304"/>
    </row>
    <row r="121" ht="17.25" customHeight="1">
      <c r="B121" s="305"/>
      <c r="C121" s="280" t="s">
        <v>905</v>
      </c>
      <c r="D121" s="280"/>
      <c r="E121" s="280"/>
      <c r="F121" s="280" t="s">
        <v>906</v>
      </c>
      <c r="G121" s="281"/>
      <c r="H121" s="280" t="s">
        <v>124</v>
      </c>
      <c r="I121" s="280" t="s">
        <v>56</v>
      </c>
      <c r="J121" s="280" t="s">
        <v>907</v>
      </c>
      <c r="K121" s="306"/>
    </row>
    <row r="122" ht="17.25" customHeight="1">
      <c r="B122" s="305"/>
      <c r="C122" s="282" t="s">
        <v>908</v>
      </c>
      <c r="D122" s="282"/>
      <c r="E122" s="282"/>
      <c r="F122" s="283" t="s">
        <v>909</v>
      </c>
      <c r="G122" s="284"/>
      <c r="H122" s="282"/>
      <c r="I122" s="282"/>
      <c r="J122" s="282" t="s">
        <v>910</v>
      </c>
      <c r="K122" s="306"/>
    </row>
    <row r="123" ht="5.25" customHeight="1">
      <c r="B123" s="307"/>
      <c r="C123" s="285"/>
      <c r="D123" s="285"/>
      <c r="E123" s="285"/>
      <c r="F123" s="285"/>
      <c r="G123" s="266"/>
      <c r="H123" s="285"/>
      <c r="I123" s="285"/>
      <c r="J123" s="285"/>
      <c r="K123" s="308"/>
    </row>
    <row r="124" ht="15" customHeight="1">
      <c r="B124" s="307"/>
      <c r="C124" s="266" t="s">
        <v>914</v>
      </c>
      <c r="D124" s="285"/>
      <c r="E124" s="285"/>
      <c r="F124" s="287" t="s">
        <v>911</v>
      </c>
      <c r="G124" s="266"/>
      <c r="H124" s="266" t="s">
        <v>950</v>
      </c>
      <c r="I124" s="266" t="s">
        <v>913</v>
      </c>
      <c r="J124" s="266">
        <v>120</v>
      </c>
      <c r="K124" s="309"/>
    </row>
    <row r="125" ht="15" customHeight="1">
      <c r="B125" s="307"/>
      <c r="C125" s="266" t="s">
        <v>959</v>
      </c>
      <c r="D125" s="266"/>
      <c r="E125" s="266"/>
      <c r="F125" s="287" t="s">
        <v>911</v>
      </c>
      <c r="G125" s="266"/>
      <c r="H125" s="266" t="s">
        <v>960</v>
      </c>
      <c r="I125" s="266" t="s">
        <v>913</v>
      </c>
      <c r="J125" s="266" t="s">
        <v>961</v>
      </c>
      <c r="K125" s="309"/>
    </row>
    <row r="126" ht="15" customHeight="1">
      <c r="B126" s="307"/>
      <c r="C126" s="266" t="s">
        <v>860</v>
      </c>
      <c r="D126" s="266"/>
      <c r="E126" s="266"/>
      <c r="F126" s="287" t="s">
        <v>911</v>
      </c>
      <c r="G126" s="266"/>
      <c r="H126" s="266" t="s">
        <v>962</v>
      </c>
      <c r="I126" s="266" t="s">
        <v>913</v>
      </c>
      <c r="J126" s="266" t="s">
        <v>961</v>
      </c>
      <c r="K126" s="309"/>
    </row>
    <row r="127" ht="15" customHeight="1">
      <c r="B127" s="307"/>
      <c r="C127" s="266" t="s">
        <v>922</v>
      </c>
      <c r="D127" s="266"/>
      <c r="E127" s="266"/>
      <c r="F127" s="287" t="s">
        <v>917</v>
      </c>
      <c r="G127" s="266"/>
      <c r="H127" s="266" t="s">
        <v>923</v>
      </c>
      <c r="I127" s="266" t="s">
        <v>913</v>
      </c>
      <c r="J127" s="266">
        <v>15</v>
      </c>
      <c r="K127" s="309"/>
    </row>
    <row r="128" ht="15" customHeight="1">
      <c r="B128" s="307"/>
      <c r="C128" s="289" t="s">
        <v>924</v>
      </c>
      <c r="D128" s="289"/>
      <c r="E128" s="289"/>
      <c r="F128" s="290" t="s">
        <v>917</v>
      </c>
      <c r="G128" s="289"/>
      <c r="H128" s="289" t="s">
        <v>925</v>
      </c>
      <c r="I128" s="289" t="s">
        <v>913</v>
      </c>
      <c r="J128" s="289">
        <v>15</v>
      </c>
      <c r="K128" s="309"/>
    </row>
    <row r="129" ht="15" customHeight="1">
      <c r="B129" s="307"/>
      <c r="C129" s="289" t="s">
        <v>926</v>
      </c>
      <c r="D129" s="289"/>
      <c r="E129" s="289"/>
      <c r="F129" s="290" t="s">
        <v>917</v>
      </c>
      <c r="G129" s="289"/>
      <c r="H129" s="289" t="s">
        <v>927</v>
      </c>
      <c r="I129" s="289" t="s">
        <v>913</v>
      </c>
      <c r="J129" s="289">
        <v>20</v>
      </c>
      <c r="K129" s="309"/>
    </row>
    <row r="130" ht="15" customHeight="1">
      <c r="B130" s="307"/>
      <c r="C130" s="289" t="s">
        <v>928</v>
      </c>
      <c r="D130" s="289"/>
      <c r="E130" s="289"/>
      <c r="F130" s="290" t="s">
        <v>917</v>
      </c>
      <c r="G130" s="289"/>
      <c r="H130" s="289" t="s">
        <v>929</v>
      </c>
      <c r="I130" s="289" t="s">
        <v>913</v>
      </c>
      <c r="J130" s="289">
        <v>20</v>
      </c>
      <c r="K130" s="309"/>
    </row>
    <row r="131" ht="15" customHeight="1">
      <c r="B131" s="307"/>
      <c r="C131" s="266" t="s">
        <v>916</v>
      </c>
      <c r="D131" s="266"/>
      <c r="E131" s="266"/>
      <c r="F131" s="287" t="s">
        <v>917</v>
      </c>
      <c r="G131" s="266"/>
      <c r="H131" s="266" t="s">
        <v>950</v>
      </c>
      <c r="I131" s="266" t="s">
        <v>913</v>
      </c>
      <c r="J131" s="266">
        <v>50</v>
      </c>
      <c r="K131" s="309"/>
    </row>
    <row r="132" ht="15" customHeight="1">
      <c r="B132" s="307"/>
      <c r="C132" s="266" t="s">
        <v>930</v>
      </c>
      <c r="D132" s="266"/>
      <c r="E132" s="266"/>
      <c r="F132" s="287" t="s">
        <v>917</v>
      </c>
      <c r="G132" s="266"/>
      <c r="H132" s="266" t="s">
        <v>950</v>
      </c>
      <c r="I132" s="266" t="s">
        <v>913</v>
      </c>
      <c r="J132" s="266">
        <v>50</v>
      </c>
      <c r="K132" s="309"/>
    </row>
    <row r="133" ht="15" customHeight="1">
      <c r="B133" s="307"/>
      <c r="C133" s="266" t="s">
        <v>936</v>
      </c>
      <c r="D133" s="266"/>
      <c r="E133" s="266"/>
      <c r="F133" s="287" t="s">
        <v>917</v>
      </c>
      <c r="G133" s="266"/>
      <c r="H133" s="266" t="s">
        <v>950</v>
      </c>
      <c r="I133" s="266" t="s">
        <v>913</v>
      </c>
      <c r="J133" s="266">
        <v>50</v>
      </c>
      <c r="K133" s="309"/>
    </row>
    <row r="134" ht="15" customHeight="1">
      <c r="B134" s="307"/>
      <c r="C134" s="266" t="s">
        <v>938</v>
      </c>
      <c r="D134" s="266"/>
      <c r="E134" s="266"/>
      <c r="F134" s="287" t="s">
        <v>917</v>
      </c>
      <c r="G134" s="266"/>
      <c r="H134" s="266" t="s">
        <v>950</v>
      </c>
      <c r="I134" s="266" t="s">
        <v>913</v>
      </c>
      <c r="J134" s="266">
        <v>50</v>
      </c>
      <c r="K134" s="309"/>
    </row>
    <row r="135" ht="15" customHeight="1">
      <c r="B135" s="307"/>
      <c r="C135" s="266" t="s">
        <v>129</v>
      </c>
      <c r="D135" s="266"/>
      <c r="E135" s="266"/>
      <c r="F135" s="287" t="s">
        <v>917</v>
      </c>
      <c r="G135" s="266"/>
      <c r="H135" s="266" t="s">
        <v>963</v>
      </c>
      <c r="I135" s="266" t="s">
        <v>913</v>
      </c>
      <c r="J135" s="266">
        <v>255</v>
      </c>
      <c r="K135" s="309"/>
    </row>
    <row r="136" ht="15" customHeight="1">
      <c r="B136" s="307"/>
      <c r="C136" s="266" t="s">
        <v>940</v>
      </c>
      <c r="D136" s="266"/>
      <c r="E136" s="266"/>
      <c r="F136" s="287" t="s">
        <v>911</v>
      </c>
      <c r="G136" s="266"/>
      <c r="H136" s="266" t="s">
        <v>964</v>
      </c>
      <c r="I136" s="266" t="s">
        <v>942</v>
      </c>
      <c r="J136" s="266"/>
      <c r="K136" s="309"/>
    </row>
    <row r="137" ht="15" customHeight="1">
      <c r="B137" s="307"/>
      <c r="C137" s="266" t="s">
        <v>943</v>
      </c>
      <c r="D137" s="266"/>
      <c r="E137" s="266"/>
      <c r="F137" s="287" t="s">
        <v>911</v>
      </c>
      <c r="G137" s="266"/>
      <c r="H137" s="266" t="s">
        <v>965</v>
      </c>
      <c r="I137" s="266" t="s">
        <v>945</v>
      </c>
      <c r="J137" s="266"/>
      <c r="K137" s="309"/>
    </row>
    <row r="138" ht="15" customHeight="1">
      <c r="B138" s="307"/>
      <c r="C138" s="266" t="s">
        <v>946</v>
      </c>
      <c r="D138" s="266"/>
      <c r="E138" s="266"/>
      <c r="F138" s="287" t="s">
        <v>911</v>
      </c>
      <c r="G138" s="266"/>
      <c r="H138" s="266" t="s">
        <v>946</v>
      </c>
      <c r="I138" s="266" t="s">
        <v>945</v>
      </c>
      <c r="J138" s="266"/>
      <c r="K138" s="309"/>
    </row>
    <row r="139" ht="15" customHeight="1">
      <c r="B139" s="307"/>
      <c r="C139" s="266" t="s">
        <v>37</v>
      </c>
      <c r="D139" s="266"/>
      <c r="E139" s="266"/>
      <c r="F139" s="287" t="s">
        <v>911</v>
      </c>
      <c r="G139" s="266"/>
      <c r="H139" s="266" t="s">
        <v>966</v>
      </c>
      <c r="I139" s="266" t="s">
        <v>945</v>
      </c>
      <c r="J139" s="266"/>
      <c r="K139" s="309"/>
    </row>
    <row r="140" ht="15" customHeight="1">
      <c r="B140" s="307"/>
      <c r="C140" s="266" t="s">
        <v>967</v>
      </c>
      <c r="D140" s="266"/>
      <c r="E140" s="266"/>
      <c r="F140" s="287" t="s">
        <v>911</v>
      </c>
      <c r="G140" s="266"/>
      <c r="H140" s="266" t="s">
        <v>968</v>
      </c>
      <c r="I140" s="266" t="s">
        <v>945</v>
      </c>
      <c r="J140" s="266"/>
      <c r="K140" s="309"/>
    </row>
    <row r="141" ht="15" customHeight="1">
      <c r="B141" s="310"/>
      <c r="C141" s="311"/>
      <c r="D141" s="311"/>
      <c r="E141" s="311"/>
      <c r="F141" s="311"/>
      <c r="G141" s="311"/>
      <c r="H141" s="311"/>
      <c r="I141" s="311"/>
      <c r="J141" s="311"/>
      <c r="K141" s="312"/>
    </row>
    <row r="142" ht="18.75" customHeight="1">
      <c r="B142" s="262"/>
      <c r="C142" s="262"/>
      <c r="D142" s="262"/>
      <c r="E142" s="262"/>
      <c r="F142" s="299"/>
      <c r="G142" s="262"/>
      <c r="H142" s="262"/>
      <c r="I142" s="262"/>
      <c r="J142" s="262"/>
      <c r="K142" s="262"/>
    </row>
    <row r="143" ht="18.75" customHeight="1">
      <c r="B143" s="273"/>
      <c r="C143" s="273"/>
      <c r="D143" s="273"/>
      <c r="E143" s="273"/>
      <c r="F143" s="273"/>
      <c r="G143" s="273"/>
      <c r="H143" s="273"/>
      <c r="I143" s="273"/>
      <c r="J143" s="273"/>
      <c r="K143" s="273"/>
    </row>
    <row r="144" ht="7.5" customHeight="1">
      <c r="B144" s="274"/>
      <c r="C144" s="275"/>
      <c r="D144" s="275"/>
      <c r="E144" s="275"/>
      <c r="F144" s="275"/>
      <c r="G144" s="275"/>
      <c r="H144" s="275"/>
      <c r="I144" s="275"/>
      <c r="J144" s="275"/>
      <c r="K144" s="276"/>
    </row>
    <row r="145" ht="45" customHeight="1">
      <c r="B145" s="277"/>
      <c r="C145" s="278" t="s">
        <v>969</v>
      </c>
      <c r="D145" s="278"/>
      <c r="E145" s="278"/>
      <c r="F145" s="278"/>
      <c r="G145" s="278"/>
      <c r="H145" s="278"/>
      <c r="I145" s="278"/>
      <c r="J145" s="278"/>
      <c r="K145" s="279"/>
    </row>
    <row r="146" ht="17.25" customHeight="1">
      <c r="B146" s="277"/>
      <c r="C146" s="280" t="s">
        <v>905</v>
      </c>
      <c r="D146" s="280"/>
      <c r="E146" s="280"/>
      <c r="F146" s="280" t="s">
        <v>906</v>
      </c>
      <c r="G146" s="281"/>
      <c r="H146" s="280" t="s">
        <v>124</v>
      </c>
      <c r="I146" s="280" t="s">
        <v>56</v>
      </c>
      <c r="J146" s="280" t="s">
        <v>907</v>
      </c>
      <c r="K146" s="279"/>
    </row>
    <row r="147" ht="17.25" customHeight="1">
      <c r="B147" s="277"/>
      <c r="C147" s="282" t="s">
        <v>908</v>
      </c>
      <c r="D147" s="282"/>
      <c r="E147" s="282"/>
      <c r="F147" s="283" t="s">
        <v>909</v>
      </c>
      <c r="G147" s="284"/>
      <c r="H147" s="282"/>
      <c r="I147" s="282"/>
      <c r="J147" s="282" t="s">
        <v>910</v>
      </c>
      <c r="K147" s="279"/>
    </row>
    <row r="148" ht="5.25" customHeight="1">
      <c r="B148" s="288"/>
      <c r="C148" s="285"/>
      <c r="D148" s="285"/>
      <c r="E148" s="285"/>
      <c r="F148" s="285"/>
      <c r="G148" s="286"/>
      <c r="H148" s="285"/>
      <c r="I148" s="285"/>
      <c r="J148" s="285"/>
      <c r="K148" s="309"/>
    </row>
    <row r="149" ht="15" customHeight="1">
      <c r="B149" s="288"/>
      <c r="C149" s="313" t="s">
        <v>914</v>
      </c>
      <c r="D149" s="266"/>
      <c r="E149" s="266"/>
      <c r="F149" s="314" t="s">
        <v>911</v>
      </c>
      <c r="G149" s="266"/>
      <c r="H149" s="313" t="s">
        <v>950</v>
      </c>
      <c r="I149" s="313" t="s">
        <v>913</v>
      </c>
      <c r="J149" s="313">
        <v>120</v>
      </c>
      <c r="K149" s="309"/>
    </row>
    <row r="150" ht="15" customHeight="1">
      <c r="B150" s="288"/>
      <c r="C150" s="313" t="s">
        <v>959</v>
      </c>
      <c r="D150" s="266"/>
      <c r="E150" s="266"/>
      <c r="F150" s="314" t="s">
        <v>911</v>
      </c>
      <c r="G150" s="266"/>
      <c r="H150" s="313" t="s">
        <v>970</v>
      </c>
      <c r="I150" s="313" t="s">
        <v>913</v>
      </c>
      <c r="J150" s="313" t="s">
        <v>961</v>
      </c>
      <c r="K150" s="309"/>
    </row>
    <row r="151" ht="15" customHeight="1">
      <c r="B151" s="288"/>
      <c r="C151" s="313" t="s">
        <v>860</v>
      </c>
      <c r="D151" s="266"/>
      <c r="E151" s="266"/>
      <c r="F151" s="314" t="s">
        <v>911</v>
      </c>
      <c r="G151" s="266"/>
      <c r="H151" s="313" t="s">
        <v>971</v>
      </c>
      <c r="I151" s="313" t="s">
        <v>913</v>
      </c>
      <c r="J151" s="313" t="s">
        <v>961</v>
      </c>
      <c r="K151" s="309"/>
    </row>
    <row r="152" ht="15" customHeight="1">
      <c r="B152" s="288"/>
      <c r="C152" s="313" t="s">
        <v>916</v>
      </c>
      <c r="D152" s="266"/>
      <c r="E152" s="266"/>
      <c r="F152" s="314" t="s">
        <v>917</v>
      </c>
      <c r="G152" s="266"/>
      <c r="H152" s="313" t="s">
        <v>950</v>
      </c>
      <c r="I152" s="313" t="s">
        <v>913</v>
      </c>
      <c r="J152" s="313">
        <v>50</v>
      </c>
      <c r="K152" s="309"/>
    </row>
    <row r="153" ht="15" customHeight="1">
      <c r="B153" s="288"/>
      <c r="C153" s="313" t="s">
        <v>919</v>
      </c>
      <c r="D153" s="266"/>
      <c r="E153" s="266"/>
      <c r="F153" s="314" t="s">
        <v>911</v>
      </c>
      <c r="G153" s="266"/>
      <c r="H153" s="313" t="s">
        <v>950</v>
      </c>
      <c r="I153" s="313" t="s">
        <v>921</v>
      </c>
      <c r="J153" s="313"/>
      <c r="K153" s="309"/>
    </row>
    <row r="154" ht="15" customHeight="1">
      <c r="B154" s="288"/>
      <c r="C154" s="313" t="s">
        <v>930</v>
      </c>
      <c r="D154" s="266"/>
      <c r="E154" s="266"/>
      <c r="F154" s="314" t="s">
        <v>917</v>
      </c>
      <c r="G154" s="266"/>
      <c r="H154" s="313" t="s">
        <v>950</v>
      </c>
      <c r="I154" s="313" t="s">
        <v>913</v>
      </c>
      <c r="J154" s="313">
        <v>50</v>
      </c>
      <c r="K154" s="309"/>
    </row>
    <row r="155" ht="15" customHeight="1">
      <c r="B155" s="288"/>
      <c r="C155" s="313" t="s">
        <v>938</v>
      </c>
      <c r="D155" s="266"/>
      <c r="E155" s="266"/>
      <c r="F155" s="314" t="s">
        <v>917</v>
      </c>
      <c r="G155" s="266"/>
      <c r="H155" s="313" t="s">
        <v>950</v>
      </c>
      <c r="I155" s="313" t="s">
        <v>913</v>
      </c>
      <c r="J155" s="313">
        <v>50</v>
      </c>
      <c r="K155" s="309"/>
    </row>
    <row r="156" ht="15" customHeight="1">
      <c r="B156" s="288"/>
      <c r="C156" s="313" t="s">
        <v>936</v>
      </c>
      <c r="D156" s="266"/>
      <c r="E156" s="266"/>
      <c r="F156" s="314" t="s">
        <v>917</v>
      </c>
      <c r="G156" s="266"/>
      <c r="H156" s="313" t="s">
        <v>950</v>
      </c>
      <c r="I156" s="313" t="s">
        <v>913</v>
      </c>
      <c r="J156" s="313">
        <v>50</v>
      </c>
      <c r="K156" s="309"/>
    </row>
    <row r="157" ht="15" customHeight="1">
      <c r="B157" s="288"/>
      <c r="C157" s="313" t="s">
        <v>102</v>
      </c>
      <c r="D157" s="266"/>
      <c r="E157" s="266"/>
      <c r="F157" s="314" t="s">
        <v>911</v>
      </c>
      <c r="G157" s="266"/>
      <c r="H157" s="313" t="s">
        <v>972</v>
      </c>
      <c r="I157" s="313" t="s">
        <v>913</v>
      </c>
      <c r="J157" s="313" t="s">
        <v>973</v>
      </c>
      <c r="K157" s="309"/>
    </row>
    <row r="158" ht="15" customHeight="1">
      <c r="B158" s="288"/>
      <c r="C158" s="313" t="s">
        <v>974</v>
      </c>
      <c r="D158" s="266"/>
      <c r="E158" s="266"/>
      <c r="F158" s="314" t="s">
        <v>911</v>
      </c>
      <c r="G158" s="266"/>
      <c r="H158" s="313" t="s">
        <v>975</v>
      </c>
      <c r="I158" s="313" t="s">
        <v>945</v>
      </c>
      <c r="J158" s="313"/>
      <c r="K158" s="309"/>
    </row>
    <row r="159" ht="15" customHeight="1">
      <c r="B159" s="315"/>
      <c r="C159" s="297"/>
      <c r="D159" s="297"/>
      <c r="E159" s="297"/>
      <c r="F159" s="297"/>
      <c r="G159" s="297"/>
      <c r="H159" s="297"/>
      <c r="I159" s="297"/>
      <c r="J159" s="297"/>
      <c r="K159" s="316"/>
    </row>
    <row r="160" ht="18.75" customHeight="1">
      <c r="B160" s="262"/>
      <c r="C160" s="266"/>
      <c r="D160" s="266"/>
      <c r="E160" s="266"/>
      <c r="F160" s="287"/>
      <c r="G160" s="266"/>
      <c r="H160" s="266"/>
      <c r="I160" s="266"/>
      <c r="J160" s="266"/>
      <c r="K160" s="262"/>
    </row>
    <row r="161" ht="18.75" customHeight="1">
      <c r="B161" s="273"/>
      <c r="C161" s="273"/>
      <c r="D161" s="273"/>
      <c r="E161" s="273"/>
      <c r="F161" s="273"/>
      <c r="G161" s="273"/>
      <c r="H161" s="273"/>
      <c r="I161" s="273"/>
      <c r="J161" s="273"/>
      <c r="K161" s="273"/>
    </row>
    <row r="162" ht="7.5" customHeight="1">
      <c r="B162" s="252"/>
      <c r="C162" s="253"/>
      <c r="D162" s="253"/>
      <c r="E162" s="253"/>
      <c r="F162" s="253"/>
      <c r="G162" s="253"/>
      <c r="H162" s="253"/>
      <c r="I162" s="253"/>
      <c r="J162" s="253"/>
      <c r="K162" s="254"/>
    </row>
    <row r="163" ht="45" customHeight="1">
      <c r="B163" s="255"/>
      <c r="C163" s="256" t="s">
        <v>976</v>
      </c>
      <c r="D163" s="256"/>
      <c r="E163" s="256"/>
      <c r="F163" s="256"/>
      <c r="G163" s="256"/>
      <c r="H163" s="256"/>
      <c r="I163" s="256"/>
      <c r="J163" s="256"/>
      <c r="K163" s="257"/>
    </row>
    <row r="164" ht="17.25" customHeight="1">
      <c r="B164" s="255"/>
      <c r="C164" s="280" t="s">
        <v>905</v>
      </c>
      <c r="D164" s="280"/>
      <c r="E164" s="280"/>
      <c r="F164" s="280" t="s">
        <v>906</v>
      </c>
      <c r="G164" s="317"/>
      <c r="H164" s="318" t="s">
        <v>124</v>
      </c>
      <c r="I164" s="318" t="s">
        <v>56</v>
      </c>
      <c r="J164" s="280" t="s">
        <v>907</v>
      </c>
      <c r="K164" s="257"/>
    </row>
    <row r="165" ht="17.25" customHeight="1">
      <c r="B165" s="258"/>
      <c r="C165" s="282" t="s">
        <v>908</v>
      </c>
      <c r="D165" s="282"/>
      <c r="E165" s="282"/>
      <c r="F165" s="283" t="s">
        <v>909</v>
      </c>
      <c r="G165" s="319"/>
      <c r="H165" s="320"/>
      <c r="I165" s="320"/>
      <c r="J165" s="282" t="s">
        <v>910</v>
      </c>
      <c r="K165" s="260"/>
    </row>
    <row r="166" ht="5.25" customHeight="1">
      <c r="B166" s="288"/>
      <c r="C166" s="285"/>
      <c r="D166" s="285"/>
      <c r="E166" s="285"/>
      <c r="F166" s="285"/>
      <c r="G166" s="286"/>
      <c r="H166" s="285"/>
      <c r="I166" s="285"/>
      <c r="J166" s="285"/>
      <c r="K166" s="309"/>
    </row>
    <row r="167" ht="15" customHeight="1">
      <c r="B167" s="288"/>
      <c r="C167" s="266" t="s">
        <v>914</v>
      </c>
      <c r="D167" s="266"/>
      <c r="E167" s="266"/>
      <c r="F167" s="287" t="s">
        <v>911</v>
      </c>
      <c r="G167" s="266"/>
      <c r="H167" s="266" t="s">
        <v>950</v>
      </c>
      <c r="I167" s="266" t="s">
        <v>913</v>
      </c>
      <c r="J167" s="266">
        <v>120</v>
      </c>
      <c r="K167" s="309"/>
    </row>
    <row r="168" ht="15" customHeight="1">
      <c r="B168" s="288"/>
      <c r="C168" s="266" t="s">
        <v>959</v>
      </c>
      <c r="D168" s="266"/>
      <c r="E168" s="266"/>
      <c r="F168" s="287" t="s">
        <v>911</v>
      </c>
      <c r="G168" s="266"/>
      <c r="H168" s="266" t="s">
        <v>960</v>
      </c>
      <c r="I168" s="266" t="s">
        <v>913</v>
      </c>
      <c r="J168" s="266" t="s">
        <v>961</v>
      </c>
      <c r="K168" s="309"/>
    </row>
    <row r="169" ht="15" customHeight="1">
      <c r="B169" s="288"/>
      <c r="C169" s="266" t="s">
        <v>860</v>
      </c>
      <c r="D169" s="266"/>
      <c r="E169" s="266"/>
      <c r="F169" s="287" t="s">
        <v>911</v>
      </c>
      <c r="G169" s="266"/>
      <c r="H169" s="266" t="s">
        <v>977</v>
      </c>
      <c r="I169" s="266" t="s">
        <v>913</v>
      </c>
      <c r="J169" s="266" t="s">
        <v>961</v>
      </c>
      <c r="K169" s="309"/>
    </row>
    <row r="170" ht="15" customHeight="1">
      <c r="B170" s="288"/>
      <c r="C170" s="266" t="s">
        <v>916</v>
      </c>
      <c r="D170" s="266"/>
      <c r="E170" s="266"/>
      <c r="F170" s="287" t="s">
        <v>917</v>
      </c>
      <c r="G170" s="266"/>
      <c r="H170" s="266" t="s">
        <v>977</v>
      </c>
      <c r="I170" s="266" t="s">
        <v>913</v>
      </c>
      <c r="J170" s="266">
        <v>50</v>
      </c>
      <c r="K170" s="309"/>
    </row>
    <row r="171" ht="15" customHeight="1">
      <c r="B171" s="288"/>
      <c r="C171" s="266" t="s">
        <v>919</v>
      </c>
      <c r="D171" s="266"/>
      <c r="E171" s="266"/>
      <c r="F171" s="287" t="s">
        <v>911</v>
      </c>
      <c r="G171" s="266"/>
      <c r="H171" s="266" t="s">
        <v>977</v>
      </c>
      <c r="I171" s="266" t="s">
        <v>921</v>
      </c>
      <c r="J171" s="266"/>
      <c r="K171" s="309"/>
    </row>
    <row r="172" ht="15" customHeight="1">
      <c r="B172" s="288"/>
      <c r="C172" s="266" t="s">
        <v>930</v>
      </c>
      <c r="D172" s="266"/>
      <c r="E172" s="266"/>
      <c r="F172" s="287" t="s">
        <v>917</v>
      </c>
      <c r="G172" s="266"/>
      <c r="H172" s="266" t="s">
        <v>977</v>
      </c>
      <c r="I172" s="266" t="s">
        <v>913</v>
      </c>
      <c r="J172" s="266">
        <v>50</v>
      </c>
      <c r="K172" s="309"/>
    </row>
    <row r="173" ht="15" customHeight="1">
      <c r="B173" s="288"/>
      <c r="C173" s="266" t="s">
        <v>938</v>
      </c>
      <c r="D173" s="266"/>
      <c r="E173" s="266"/>
      <c r="F173" s="287" t="s">
        <v>917</v>
      </c>
      <c r="G173" s="266"/>
      <c r="H173" s="266" t="s">
        <v>977</v>
      </c>
      <c r="I173" s="266" t="s">
        <v>913</v>
      </c>
      <c r="J173" s="266">
        <v>50</v>
      </c>
      <c r="K173" s="309"/>
    </row>
    <row r="174" ht="15" customHeight="1">
      <c r="B174" s="288"/>
      <c r="C174" s="266" t="s">
        <v>936</v>
      </c>
      <c r="D174" s="266"/>
      <c r="E174" s="266"/>
      <c r="F174" s="287" t="s">
        <v>917</v>
      </c>
      <c r="G174" s="266"/>
      <c r="H174" s="266" t="s">
        <v>977</v>
      </c>
      <c r="I174" s="266" t="s">
        <v>913</v>
      </c>
      <c r="J174" s="266">
        <v>50</v>
      </c>
      <c r="K174" s="309"/>
    </row>
    <row r="175" ht="15" customHeight="1">
      <c r="B175" s="288"/>
      <c r="C175" s="266" t="s">
        <v>123</v>
      </c>
      <c r="D175" s="266"/>
      <c r="E175" s="266"/>
      <c r="F175" s="287" t="s">
        <v>911</v>
      </c>
      <c r="G175" s="266"/>
      <c r="H175" s="266" t="s">
        <v>978</v>
      </c>
      <c r="I175" s="266" t="s">
        <v>979</v>
      </c>
      <c r="J175" s="266"/>
      <c r="K175" s="309"/>
    </row>
    <row r="176" ht="15" customHeight="1">
      <c r="B176" s="288"/>
      <c r="C176" s="266" t="s">
        <v>56</v>
      </c>
      <c r="D176" s="266"/>
      <c r="E176" s="266"/>
      <c r="F176" s="287" t="s">
        <v>911</v>
      </c>
      <c r="G176" s="266"/>
      <c r="H176" s="266" t="s">
        <v>980</v>
      </c>
      <c r="I176" s="266" t="s">
        <v>981</v>
      </c>
      <c r="J176" s="266">
        <v>1</v>
      </c>
      <c r="K176" s="309"/>
    </row>
    <row r="177" ht="15" customHeight="1">
      <c r="B177" s="288"/>
      <c r="C177" s="266" t="s">
        <v>52</v>
      </c>
      <c r="D177" s="266"/>
      <c r="E177" s="266"/>
      <c r="F177" s="287" t="s">
        <v>911</v>
      </c>
      <c r="G177" s="266"/>
      <c r="H177" s="266" t="s">
        <v>982</v>
      </c>
      <c r="I177" s="266" t="s">
        <v>913</v>
      </c>
      <c r="J177" s="266">
        <v>20</v>
      </c>
      <c r="K177" s="309"/>
    </row>
    <row r="178" ht="15" customHeight="1">
      <c r="B178" s="288"/>
      <c r="C178" s="266" t="s">
        <v>124</v>
      </c>
      <c r="D178" s="266"/>
      <c r="E178" s="266"/>
      <c r="F178" s="287" t="s">
        <v>911</v>
      </c>
      <c r="G178" s="266"/>
      <c r="H178" s="266" t="s">
        <v>983</v>
      </c>
      <c r="I178" s="266" t="s">
        <v>913</v>
      </c>
      <c r="J178" s="266">
        <v>255</v>
      </c>
      <c r="K178" s="309"/>
    </row>
    <row r="179" ht="15" customHeight="1">
      <c r="B179" s="288"/>
      <c r="C179" s="266" t="s">
        <v>125</v>
      </c>
      <c r="D179" s="266"/>
      <c r="E179" s="266"/>
      <c r="F179" s="287" t="s">
        <v>911</v>
      </c>
      <c r="G179" s="266"/>
      <c r="H179" s="266" t="s">
        <v>876</v>
      </c>
      <c r="I179" s="266" t="s">
        <v>913</v>
      </c>
      <c r="J179" s="266">
        <v>10</v>
      </c>
      <c r="K179" s="309"/>
    </row>
    <row r="180" ht="15" customHeight="1">
      <c r="B180" s="288"/>
      <c r="C180" s="266" t="s">
        <v>126</v>
      </c>
      <c r="D180" s="266"/>
      <c r="E180" s="266"/>
      <c r="F180" s="287" t="s">
        <v>911</v>
      </c>
      <c r="G180" s="266"/>
      <c r="H180" s="266" t="s">
        <v>984</v>
      </c>
      <c r="I180" s="266" t="s">
        <v>945</v>
      </c>
      <c r="J180" s="266"/>
      <c r="K180" s="309"/>
    </row>
    <row r="181" ht="15" customHeight="1">
      <c r="B181" s="288"/>
      <c r="C181" s="266" t="s">
        <v>985</v>
      </c>
      <c r="D181" s="266"/>
      <c r="E181" s="266"/>
      <c r="F181" s="287" t="s">
        <v>911</v>
      </c>
      <c r="G181" s="266"/>
      <c r="H181" s="266" t="s">
        <v>986</v>
      </c>
      <c r="I181" s="266" t="s">
        <v>945</v>
      </c>
      <c r="J181" s="266"/>
      <c r="K181" s="309"/>
    </row>
    <row r="182" ht="15" customHeight="1">
      <c r="B182" s="288"/>
      <c r="C182" s="266" t="s">
        <v>974</v>
      </c>
      <c r="D182" s="266"/>
      <c r="E182" s="266"/>
      <c r="F182" s="287" t="s">
        <v>911</v>
      </c>
      <c r="G182" s="266"/>
      <c r="H182" s="266" t="s">
        <v>987</v>
      </c>
      <c r="I182" s="266" t="s">
        <v>945</v>
      </c>
      <c r="J182" s="266"/>
      <c r="K182" s="309"/>
    </row>
    <row r="183" ht="15" customHeight="1">
      <c r="B183" s="288"/>
      <c r="C183" s="266" t="s">
        <v>128</v>
      </c>
      <c r="D183" s="266"/>
      <c r="E183" s="266"/>
      <c r="F183" s="287" t="s">
        <v>917</v>
      </c>
      <c r="G183" s="266"/>
      <c r="H183" s="266" t="s">
        <v>988</v>
      </c>
      <c r="I183" s="266" t="s">
        <v>913</v>
      </c>
      <c r="J183" s="266">
        <v>50</v>
      </c>
      <c r="K183" s="309"/>
    </row>
    <row r="184" ht="15" customHeight="1">
      <c r="B184" s="288"/>
      <c r="C184" s="266" t="s">
        <v>989</v>
      </c>
      <c r="D184" s="266"/>
      <c r="E184" s="266"/>
      <c r="F184" s="287" t="s">
        <v>917</v>
      </c>
      <c r="G184" s="266"/>
      <c r="H184" s="266" t="s">
        <v>990</v>
      </c>
      <c r="I184" s="266" t="s">
        <v>991</v>
      </c>
      <c r="J184" s="266"/>
      <c r="K184" s="309"/>
    </row>
    <row r="185" ht="15" customHeight="1">
      <c r="B185" s="288"/>
      <c r="C185" s="266" t="s">
        <v>992</v>
      </c>
      <c r="D185" s="266"/>
      <c r="E185" s="266"/>
      <c r="F185" s="287" t="s">
        <v>917</v>
      </c>
      <c r="G185" s="266"/>
      <c r="H185" s="266" t="s">
        <v>993</v>
      </c>
      <c r="I185" s="266" t="s">
        <v>991</v>
      </c>
      <c r="J185" s="266"/>
      <c r="K185" s="309"/>
    </row>
    <row r="186" ht="15" customHeight="1">
      <c r="B186" s="288"/>
      <c r="C186" s="266" t="s">
        <v>994</v>
      </c>
      <c r="D186" s="266"/>
      <c r="E186" s="266"/>
      <c r="F186" s="287" t="s">
        <v>917</v>
      </c>
      <c r="G186" s="266"/>
      <c r="H186" s="266" t="s">
        <v>995</v>
      </c>
      <c r="I186" s="266" t="s">
        <v>991</v>
      </c>
      <c r="J186" s="266"/>
      <c r="K186" s="309"/>
    </row>
    <row r="187" ht="15" customHeight="1">
      <c r="B187" s="288"/>
      <c r="C187" s="321" t="s">
        <v>996</v>
      </c>
      <c r="D187" s="266"/>
      <c r="E187" s="266"/>
      <c r="F187" s="287" t="s">
        <v>917</v>
      </c>
      <c r="G187" s="266"/>
      <c r="H187" s="266" t="s">
        <v>997</v>
      </c>
      <c r="I187" s="266" t="s">
        <v>998</v>
      </c>
      <c r="J187" s="322" t="s">
        <v>999</v>
      </c>
      <c r="K187" s="309"/>
    </row>
    <row r="188" ht="15" customHeight="1">
      <c r="B188" s="288"/>
      <c r="C188" s="272" t="s">
        <v>41</v>
      </c>
      <c r="D188" s="266"/>
      <c r="E188" s="266"/>
      <c r="F188" s="287" t="s">
        <v>911</v>
      </c>
      <c r="G188" s="266"/>
      <c r="H188" s="262" t="s">
        <v>1000</v>
      </c>
      <c r="I188" s="266" t="s">
        <v>1001</v>
      </c>
      <c r="J188" s="266"/>
      <c r="K188" s="309"/>
    </row>
    <row r="189" ht="15" customHeight="1">
      <c r="B189" s="288"/>
      <c r="C189" s="272" t="s">
        <v>1002</v>
      </c>
      <c r="D189" s="266"/>
      <c r="E189" s="266"/>
      <c r="F189" s="287" t="s">
        <v>911</v>
      </c>
      <c r="G189" s="266"/>
      <c r="H189" s="266" t="s">
        <v>1003</v>
      </c>
      <c r="I189" s="266" t="s">
        <v>945</v>
      </c>
      <c r="J189" s="266"/>
      <c r="K189" s="309"/>
    </row>
    <row r="190" ht="15" customHeight="1">
      <c r="B190" s="288"/>
      <c r="C190" s="272" t="s">
        <v>1004</v>
      </c>
      <c r="D190" s="266"/>
      <c r="E190" s="266"/>
      <c r="F190" s="287" t="s">
        <v>911</v>
      </c>
      <c r="G190" s="266"/>
      <c r="H190" s="266" t="s">
        <v>1005</v>
      </c>
      <c r="I190" s="266" t="s">
        <v>945</v>
      </c>
      <c r="J190" s="266"/>
      <c r="K190" s="309"/>
    </row>
    <row r="191" ht="15" customHeight="1">
      <c r="B191" s="288"/>
      <c r="C191" s="272" t="s">
        <v>1006</v>
      </c>
      <c r="D191" s="266"/>
      <c r="E191" s="266"/>
      <c r="F191" s="287" t="s">
        <v>917</v>
      </c>
      <c r="G191" s="266"/>
      <c r="H191" s="266" t="s">
        <v>1007</v>
      </c>
      <c r="I191" s="266" t="s">
        <v>945</v>
      </c>
      <c r="J191" s="266"/>
      <c r="K191" s="309"/>
    </row>
    <row r="192" ht="15" customHeight="1">
      <c r="B192" s="315"/>
      <c r="C192" s="323"/>
      <c r="D192" s="297"/>
      <c r="E192" s="297"/>
      <c r="F192" s="297"/>
      <c r="G192" s="297"/>
      <c r="H192" s="297"/>
      <c r="I192" s="297"/>
      <c r="J192" s="297"/>
      <c r="K192" s="316"/>
    </row>
    <row r="193" ht="18.75" customHeight="1">
      <c r="B193" s="262"/>
      <c r="C193" s="266"/>
      <c r="D193" s="266"/>
      <c r="E193" s="266"/>
      <c r="F193" s="287"/>
      <c r="G193" s="266"/>
      <c r="H193" s="266"/>
      <c r="I193" s="266"/>
      <c r="J193" s="266"/>
      <c r="K193" s="262"/>
    </row>
    <row r="194" ht="18.75" customHeight="1">
      <c r="B194" s="262"/>
      <c r="C194" s="266"/>
      <c r="D194" s="266"/>
      <c r="E194" s="266"/>
      <c r="F194" s="287"/>
      <c r="G194" s="266"/>
      <c r="H194" s="266"/>
      <c r="I194" s="266"/>
      <c r="J194" s="266"/>
      <c r="K194" s="262"/>
    </row>
    <row r="195" ht="18.75" customHeight="1">
      <c r="B195" s="273"/>
      <c r="C195" s="273"/>
      <c r="D195" s="273"/>
      <c r="E195" s="273"/>
      <c r="F195" s="273"/>
      <c r="G195" s="273"/>
      <c r="H195" s="273"/>
      <c r="I195" s="273"/>
      <c r="J195" s="273"/>
      <c r="K195" s="273"/>
    </row>
    <row r="196" ht="13.5">
      <c r="B196" s="252"/>
      <c r="C196" s="253"/>
      <c r="D196" s="253"/>
      <c r="E196" s="253"/>
      <c r="F196" s="253"/>
      <c r="G196" s="253"/>
      <c r="H196" s="253"/>
      <c r="I196" s="253"/>
      <c r="J196" s="253"/>
      <c r="K196" s="254"/>
    </row>
    <row r="197" ht="21">
      <c r="B197" s="255"/>
      <c r="C197" s="256" t="s">
        <v>1008</v>
      </c>
      <c r="D197" s="256"/>
      <c r="E197" s="256"/>
      <c r="F197" s="256"/>
      <c r="G197" s="256"/>
      <c r="H197" s="256"/>
      <c r="I197" s="256"/>
      <c r="J197" s="256"/>
      <c r="K197" s="257"/>
    </row>
    <row r="198" ht="25.5" customHeight="1">
      <c r="B198" s="255"/>
      <c r="C198" s="324" t="s">
        <v>1009</v>
      </c>
      <c r="D198" s="324"/>
      <c r="E198" s="324"/>
      <c r="F198" s="324" t="s">
        <v>1010</v>
      </c>
      <c r="G198" s="325"/>
      <c r="H198" s="324" t="s">
        <v>1011</v>
      </c>
      <c r="I198" s="324"/>
      <c r="J198" s="324"/>
      <c r="K198" s="257"/>
    </row>
    <row r="199" ht="5.25" customHeight="1">
      <c r="B199" s="288"/>
      <c r="C199" s="285"/>
      <c r="D199" s="285"/>
      <c r="E199" s="285"/>
      <c r="F199" s="285"/>
      <c r="G199" s="266"/>
      <c r="H199" s="285"/>
      <c r="I199" s="285"/>
      <c r="J199" s="285"/>
      <c r="K199" s="309"/>
    </row>
    <row r="200" ht="15" customHeight="1">
      <c r="B200" s="288"/>
      <c r="C200" s="266" t="s">
        <v>1001</v>
      </c>
      <c r="D200" s="266"/>
      <c r="E200" s="266"/>
      <c r="F200" s="287" t="s">
        <v>42</v>
      </c>
      <c r="G200" s="266"/>
      <c r="H200" s="266" t="s">
        <v>1012</v>
      </c>
      <c r="I200" s="266"/>
      <c r="J200" s="266"/>
      <c r="K200" s="309"/>
    </row>
    <row r="201" ht="15" customHeight="1">
      <c r="B201" s="288"/>
      <c r="C201" s="294"/>
      <c r="D201" s="266"/>
      <c r="E201" s="266"/>
      <c r="F201" s="287" t="s">
        <v>43</v>
      </c>
      <c r="G201" s="266"/>
      <c r="H201" s="266" t="s">
        <v>1013</v>
      </c>
      <c r="I201" s="266"/>
      <c r="J201" s="266"/>
      <c r="K201" s="309"/>
    </row>
    <row r="202" ht="15" customHeight="1">
      <c r="B202" s="288"/>
      <c r="C202" s="294"/>
      <c r="D202" s="266"/>
      <c r="E202" s="266"/>
      <c r="F202" s="287" t="s">
        <v>46</v>
      </c>
      <c r="G202" s="266"/>
      <c r="H202" s="266" t="s">
        <v>1014</v>
      </c>
      <c r="I202" s="266"/>
      <c r="J202" s="266"/>
      <c r="K202" s="309"/>
    </row>
    <row r="203" ht="15" customHeight="1">
      <c r="B203" s="288"/>
      <c r="C203" s="266"/>
      <c r="D203" s="266"/>
      <c r="E203" s="266"/>
      <c r="F203" s="287" t="s">
        <v>44</v>
      </c>
      <c r="G203" s="266"/>
      <c r="H203" s="266" t="s">
        <v>1015</v>
      </c>
      <c r="I203" s="266"/>
      <c r="J203" s="266"/>
      <c r="K203" s="309"/>
    </row>
    <row r="204" ht="15" customHeight="1">
      <c r="B204" s="288"/>
      <c r="C204" s="266"/>
      <c r="D204" s="266"/>
      <c r="E204" s="266"/>
      <c r="F204" s="287" t="s">
        <v>45</v>
      </c>
      <c r="G204" s="266"/>
      <c r="H204" s="266" t="s">
        <v>1016</v>
      </c>
      <c r="I204" s="266"/>
      <c r="J204" s="266"/>
      <c r="K204" s="309"/>
    </row>
    <row r="205" ht="15" customHeight="1">
      <c r="B205" s="288"/>
      <c r="C205" s="266"/>
      <c r="D205" s="266"/>
      <c r="E205" s="266"/>
      <c r="F205" s="287"/>
      <c r="G205" s="266"/>
      <c r="H205" s="266"/>
      <c r="I205" s="266"/>
      <c r="J205" s="266"/>
      <c r="K205" s="309"/>
    </row>
    <row r="206" ht="15" customHeight="1">
      <c r="B206" s="288"/>
      <c r="C206" s="266" t="s">
        <v>957</v>
      </c>
      <c r="D206" s="266"/>
      <c r="E206" s="266"/>
      <c r="F206" s="287" t="s">
        <v>78</v>
      </c>
      <c r="G206" s="266"/>
      <c r="H206" s="266" t="s">
        <v>1017</v>
      </c>
      <c r="I206" s="266"/>
      <c r="J206" s="266"/>
      <c r="K206" s="309"/>
    </row>
    <row r="207" ht="15" customHeight="1">
      <c r="B207" s="288"/>
      <c r="C207" s="294"/>
      <c r="D207" s="266"/>
      <c r="E207" s="266"/>
      <c r="F207" s="287" t="s">
        <v>854</v>
      </c>
      <c r="G207" s="266"/>
      <c r="H207" s="266" t="s">
        <v>855</v>
      </c>
      <c r="I207" s="266"/>
      <c r="J207" s="266"/>
      <c r="K207" s="309"/>
    </row>
    <row r="208" ht="15" customHeight="1">
      <c r="B208" s="288"/>
      <c r="C208" s="266"/>
      <c r="D208" s="266"/>
      <c r="E208" s="266"/>
      <c r="F208" s="287" t="s">
        <v>852</v>
      </c>
      <c r="G208" s="266"/>
      <c r="H208" s="266" t="s">
        <v>1018</v>
      </c>
      <c r="I208" s="266"/>
      <c r="J208" s="266"/>
      <c r="K208" s="309"/>
    </row>
    <row r="209" ht="15" customHeight="1">
      <c r="B209" s="326"/>
      <c r="C209" s="294"/>
      <c r="D209" s="294"/>
      <c r="E209" s="294"/>
      <c r="F209" s="287" t="s">
        <v>856</v>
      </c>
      <c r="G209" s="272"/>
      <c r="H209" s="313" t="s">
        <v>857</v>
      </c>
      <c r="I209" s="313"/>
      <c r="J209" s="313"/>
      <c r="K209" s="327"/>
    </row>
    <row r="210" ht="15" customHeight="1">
      <c r="B210" s="326"/>
      <c r="C210" s="294"/>
      <c r="D210" s="294"/>
      <c r="E210" s="294"/>
      <c r="F210" s="287" t="s">
        <v>858</v>
      </c>
      <c r="G210" s="272"/>
      <c r="H210" s="313" t="s">
        <v>836</v>
      </c>
      <c r="I210" s="313"/>
      <c r="J210" s="313"/>
      <c r="K210" s="327"/>
    </row>
    <row r="211" ht="15" customHeight="1">
      <c r="B211" s="326"/>
      <c r="C211" s="294"/>
      <c r="D211" s="294"/>
      <c r="E211" s="294"/>
      <c r="F211" s="328"/>
      <c r="G211" s="272"/>
      <c r="H211" s="329"/>
      <c r="I211" s="329"/>
      <c r="J211" s="329"/>
      <c r="K211" s="327"/>
    </row>
    <row r="212" ht="15" customHeight="1">
      <c r="B212" s="326"/>
      <c r="C212" s="266" t="s">
        <v>981</v>
      </c>
      <c r="D212" s="294"/>
      <c r="E212" s="294"/>
      <c r="F212" s="287">
        <v>1</v>
      </c>
      <c r="G212" s="272"/>
      <c r="H212" s="313" t="s">
        <v>1019</v>
      </c>
      <c r="I212" s="313"/>
      <c r="J212" s="313"/>
      <c r="K212" s="327"/>
    </row>
    <row r="213" ht="15" customHeight="1">
      <c r="B213" s="326"/>
      <c r="C213" s="294"/>
      <c r="D213" s="294"/>
      <c r="E213" s="294"/>
      <c r="F213" s="287">
        <v>2</v>
      </c>
      <c r="G213" s="272"/>
      <c r="H213" s="313" t="s">
        <v>1020</v>
      </c>
      <c r="I213" s="313"/>
      <c r="J213" s="313"/>
      <c r="K213" s="327"/>
    </row>
    <row r="214" ht="15" customHeight="1">
      <c r="B214" s="326"/>
      <c r="C214" s="294"/>
      <c r="D214" s="294"/>
      <c r="E214" s="294"/>
      <c r="F214" s="287">
        <v>3</v>
      </c>
      <c r="G214" s="272"/>
      <c r="H214" s="313" t="s">
        <v>1021</v>
      </c>
      <c r="I214" s="313"/>
      <c r="J214" s="313"/>
      <c r="K214" s="327"/>
    </row>
    <row r="215" ht="15" customHeight="1">
      <c r="B215" s="326"/>
      <c r="C215" s="294"/>
      <c r="D215" s="294"/>
      <c r="E215" s="294"/>
      <c r="F215" s="287">
        <v>4</v>
      </c>
      <c r="G215" s="272"/>
      <c r="H215" s="313" t="s">
        <v>1022</v>
      </c>
      <c r="I215" s="313"/>
      <c r="J215" s="313"/>
      <c r="K215" s="327"/>
    </row>
    <row r="216" ht="12.75" customHeight="1">
      <c r="B216" s="330"/>
      <c r="C216" s="331"/>
      <c r="D216" s="331"/>
      <c r="E216" s="331"/>
      <c r="F216" s="331"/>
      <c r="G216" s="331"/>
      <c r="H216" s="331"/>
      <c r="I216" s="331"/>
      <c r="J216" s="331"/>
      <c r="K216" s="332"/>
    </row>
  </sheetData>
  <sheetProtection autoFilter="0" deleteColumns="0" deleteRows="0" formatCells="0" formatColumns="0" formatRows="0" insertColumns="0" insertHyperlinks="0" insertRows="0" pivotTables="0" sort="0"/>
  <mergeCells count="77">
    <mergeCell ref="H208:J208"/>
    <mergeCell ref="H203:J203"/>
    <mergeCell ref="H201:J201"/>
    <mergeCell ref="H212:J212"/>
    <mergeCell ref="H214:J214"/>
    <mergeCell ref="H215:J215"/>
    <mergeCell ref="H213:J213"/>
    <mergeCell ref="H210:J210"/>
    <mergeCell ref="H209:J209"/>
    <mergeCell ref="H207:J207"/>
    <mergeCell ref="H198:J198"/>
    <mergeCell ref="C163:J163"/>
    <mergeCell ref="C120:J120"/>
    <mergeCell ref="C145:J145"/>
    <mergeCell ref="C197:J197"/>
    <mergeCell ref="H206:J206"/>
    <mergeCell ref="H204:J204"/>
    <mergeCell ref="H202:J202"/>
    <mergeCell ref="H200:J200"/>
    <mergeCell ref="D60:J60"/>
    <mergeCell ref="D63:J63"/>
    <mergeCell ref="D64:J64"/>
    <mergeCell ref="D66:J66"/>
    <mergeCell ref="D65:J65"/>
    <mergeCell ref="C100:J100"/>
    <mergeCell ref="D61:J61"/>
    <mergeCell ref="D67:J67"/>
    <mergeCell ref="D68:J68"/>
    <mergeCell ref="C73:J73"/>
    <mergeCell ref="C52:J52"/>
    <mergeCell ref="C53:J53"/>
    <mergeCell ref="C55:J55"/>
    <mergeCell ref="D56:J56"/>
    <mergeCell ref="D57:J57"/>
    <mergeCell ref="D58:J58"/>
    <mergeCell ref="D59:J59"/>
    <mergeCell ref="C50:J50"/>
    <mergeCell ref="G38:J38"/>
    <mergeCell ref="G39:J39"/>
    <mergeCell ref="G40:J40"/>
    <mergeCell ref="G41:J41"/>
    <mergeCell ref="G42:J42"/>
    <mergeCell ref="G43:J43"/>
    <mergeCell ref="D45:J45"/>
    <mergeCell ref="E46:J46"/>
    <mergeCell ref="E47:J47"/>
    <mergeCell ref="D33:J33"/>
    <mergeCell ref="G34:J34"/>
    <mergeCell ref="G35:J35"/>
    <mergeCell ref="D49:J49"/>
    <mergeCell ref="E48:J48"/>
    <mergeCell ref="G36:J36"/>
    <mergeCell ref="G37:J37"/>
    <mergeCell ref="C23:J23"/>
    <mergeCell ref="D25:J25"/>
    <mergeCell ref="D26:J26"/>
    <mergeCell ref="D28:J28"/>
    <mergeCell ref="D29:J29"/>
    <mergeCell ref="D31:J31"/>
    <mergeCell ref="C24:J24"/>
    <mergeCell ref="D32:J32"/>
    <mergeCell ref="F18:J18"/>
    <mergeCell ref="F21:J21"/>
    <mergeCell ref="D11:J11"/>
    <mergeCell ref="F19:J19"/>
    <mergeCell ref="F20:J20"/>
    <mergeCell ref="D14:J14"/>
    <mergeCell ref="D15:J15"/>
    <mergeCell ref="F16:J16"/>
    <mergeCell ref="F17:J17"/>
    <mergeCell ref="C9:J9"/>
    <mergeCell ref="D10:J10"/>
    <mergeCell ref="D13:J13"/>
    <mergeCell ref="C3:J3"/>
    <mergeCell ref="C4:J4"/>
    <mergeCell ref="C6:J6"/>
    <mergeCell ref="C7:J7"/>
  </mergeCells>
  <pageMargins left="0.5902778" right="0.5902778" top="0.5902778" bottom="0.5902778" header="0" footer="0"/>
  <pageSetup paperSize="9" orientation="portrait" scale="77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Tomas-PC\Tomas</dc:creator>
  <cp:lastModifiedBy>Tomas-PC\Tomas</cp:lastModifiedBy>
  <dcterms:created xsi:type="dcterms:W3CDTF">2018-09-04T05:45:42Z</dcterms:created>
  <dcterms:modified xsi:type="dcterms:W3CDTF">2018-09-04T05:45:47Z</dcterms:modified>
</cp:coreProperties>
</file>